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bcgroup-my.sharepoint.com/personal/mimacal_csob_cz/Documents/Byt/JRC420SVJ/"/>
    </mc:Choice>
  </mc:AlternateContent>
  <xr:revisionPtr revIDLastSave="225" documentId="8_{598EF055-8A6D-43AA-9079-4183DA6F95EB}" xr6:coauthVersionLast="47" xr6:coauthVersionMax="47" xr10:uidLastSave="{A9DE5B0C-B565-4EC5-A609-EFFA2DDC23C8}"/>
  <bookViews>
    <workbookView xWindow="-28920" yWindow="-120" windowWidth="29040" windowHeight="15840" xr2:uid="{E90F9DFF-8412-474E-A64F-4783D98C5F15}"/>
  </bookViews>
  <sheets>
    <sheet name="Cashflow" sheetId="1" r:id="rId1"/>
    <sheet name="Cashflow_incl2" sheetId="4" r:id="rId2"/>
    <sheet name="Cashflow_vyššíFDZ" sheetId="3" r:id="rId3"/>
    <sheet name="Zálohy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E44" i="3" s="1"/>
  <c r="F44" i="3" s="1"/>
  <c r="B15" i="3"/>
  <c r="E42" i="4"/>
  <c r="F42" i="4" s="1"/>
  <c r="E43" i="4"/>
  <c r="F43" i="4" s="1"/>
  <c r="G43" i="4" s="1"/>
  <c r="H43" i="4" s="1"/>
  <c r="I43" i="4" s="1"/>
  <c r="E44" i="4"/>
  <c r="E45" i="4"/>
  <c r="E46" i="4"/>
  <c r="F46" i="4" s="1"/>
  <c r="E47" i="4"/>
  <c r="F47" i="4" s="1"/>
  <c r="G47" i="4" s="1"/>
  <c r="H47" i="4" s="1"/>
  <c r="I47" i="4" s="1"/>
  <c r="E48" i="4"/>
  <c r="E41" i="4"/>
  <c r="F40" i="4"/>
  <c r="F11" i="4"/>
  <c r="G11" i="4" s="1"/>
  <c r="H11" i="4" s="1"/>
  <c r="E13" i="4"/>
  <c r="E14" i="4"/>
  <c r="F14" i="4" s="1"/>
  <c r="E15" i="4"/>
  <c r="F15" i="4" s="1"/>
  <c r="G15" i="4" s="1"/>
  <c r="H15" i="4" s="1"/>
  <c r="I15" i="4" s="1"/>
  <c r="E16" i="4"/>
  <c r="E17" i="4"/>
  <c r="E18" i="4"/>
  <c r="F18" i="4" s="1"/>
  <c r="E12" i="4"/>
  <c r="I61" i="4"/>
  <c r="H61" i="4"/>
  <c r="G61" i="4"/>
  <c r="F61" i="4"/>
  <c r="E61" i="4"/>
  <c r="J60" i="4"/>
  <c r="J59" i="4"/>
  <c r="J58" i="4"/>
  <c r="J57" i="4"/>
  <c r="J56" i="4"/>
  <c r="J55" i="4"/>
  <c r="J54" i="4"/>
  <c r="J53" i="4"/>
  <c r="J52" i="4"/>
  <c r="J61" i="4" s="1"/>
  <c r="I30" i="4"/>
  <c r="H30" i="4"/>
  <c r="G30" i="4"/>
  <c r="F30" i="4"/>
  <c r="E30" i="4"/>
  <c r="J29" i="4"/>
  <c r="J28" i="4"/>
  <c r="J27" i="4"/>
  <c r="J26" i="4"/>
  <c r="J25" i="4"/>
  <c r="J24" i="4"/>
  <c r="J23" i="4"/>
  <c r="J22" i="4"/>
  <c r="J30" i="4" s="1"/>
  <c r="E15" i="3"/>
  <c r="F15" i="3" s="1"/>
  <c r="I61" i="3"/>
  <c r="H61" i="3"/>
  <c r="G61" i="3"/>
  <c r="F61" i="3"/>
  <c r="E61" i="3"/>
  <c r="J60" i="3"/>
  <c r="J59" i="3"/>
  <c r="J58" i="3"/>
  <c r="J57" i="3"/>
  <c r="J56" i="3"/>
  <c r="J55" i="3"/>
  <c r="J54" i="3"/>
  <c r="J61" i="3" s="1"/>
  <c r="J53" i="3"/>
  <c r="J52" i="3"/>
  <c r="E48" i="3"/>
  <c r="E47" i="3"/>
  <c r="F47" i="3" s="1"/>
  <c r="G47" i="3" s="1"/>
  <c r="H47" i="3" s="1"/>
  <c r="I47" i="3" s="1"/>
  <c r="E46" i="3"/>
  <c r="F46" i="3" s="1"/>
  <c r="G46" i="3" s="1"/>
  <c r="H46" i="3" s="1"/>
  <c r="I46" i="3" s="1"/>
  <c r="E45" i="3"/>
  <c r="E43" i="3"/>
  <c r="F43" i="3" s="1"/>
  <c r="G43" i="3" s="1"/>
  <c r="H43" i="3" s="1"/>
  <c r="I43" i="3" s="1"/>
  <c r="E42" i="3"/>
  <c r="F42" i="3" s="1"/>
  <c r="G42" i="3" s="1"/>
  <c r="H42" i="3" s="1"/>
  <c r="I42" i="3" s="1"/>
  <c r="E41" i="3"/>
  <c r="F40" i="3"/>
  <c r="G40" i="3" s="1"/>
  <c r="H40" i="3" s="1"/>
  <c r="I30" i="3"/>
  <c r="H30" i="3"/>
  <c r="G30" i="3"/>
  <c r="F30" i="3"/>
  <c r="E30" i="3"/>
  <c r="J29" i="3"/>
  <c r="J28" i="3"/>
  <c r="J27" i="3"/>
  <c r="J26" i="3"/>
  <c r="J25" i="3"/>
  <c r="J24" i="3"/>
  <c r="J23" i="3"/>
  <c r="J22" i="3"/>
  <c r="J30" i="3" s="1"/>
  <c r="E18" i="3"/>
  <c r="F18" i="3" s="1"/>
  <c r="E17" i="3"/>
  <c r="E16" i="3"/>
  <c r="E14" i="3"/>
  <c r="F14" i="3" s="1"/>
  <c r="E13" i="3"/>
  <c r="E12" i="3"/>
  <c r="F11" i="3"/>
  <c r="G11" i="3" s="1"/>
  <c r="H11" i="3" s="1"/>
  <c r="J60" i="1"/>
  <c r="F40" i="1"/>
  <c r="E42" i="1"/>
  <c r="F42" i="1" s="1"/>
  <c r="E43" i="1"/>
  <c r="F43" i="1" s="1"/>
  <c r="G43" i="1" s="1"/>
  <c r="H43" i="1" s="1"/>
  <c r="I43" i="1" s="1"/>
  <c r="E44" i="1"/>
  <c r="F44" i="1" s="1"/>
  <c r="G44" i="1" s="1"/>
  <c r="E45" i="1"/>
  <c r="E46" i="1"/>
  <c r="F46" i="1" s="1"/>
  <c r="G46" i="1" s="1"/>
  <c r="H46" i="1" s="1"/>
  <c r="I46" i="1" s="1"/>
  <c r="E47" i="1"/>
  <c r="F47" i="1" s="1"/>
  <c r="G47" i="1" s="1"/>
  <c r="H47" i="1" s="1"/>
  <c r="I47" i="1" s="1"/>
  <c r="E48" i="1"/>
  <c r="F48" i="1" s="1"/>
  <c r="G48" i="1" s="1"/>
  <c r="H48" i="1" s="1"/>
  <c r="I48" i="1" s="1"/>
  <c r="E41" i="1"/>
  <c r="E12" i="1"/>
  <c r="F12" i="1" s="1"/>
  <c r="G12" i="1" s="1"/>
  <c r="H12" i="1" s="1"/>
  <c r="I12" i="1" s="1"/>
  <c r="G61" i="1"/>
  <c r="F61" i="1"/>
  <c r="H61" i="1"/>
  <c r="I61" i="1"/>
  <c r="E61" i="1"/>
  <c r="J59" i="1"/>
  <c r="J58" i="1"/>
  <c r="J57" i="1"/>
  <c r="J56" i="1"/>
  <c r="J55" i="1"/>
  <c r="J54" i="1"/>
  <c r="J53" i="1"/>
  <c r="J52" i="1"/>
  <c r="F11" i="1"/>
  <c r="F30" i="1"/>
  <c r="G30" i="1"/>
  <c r="H30" i="1"/>
  <c r="I30" i="1"/>
  <c r="E30" i="1"/>
  <c r="J29" i="1"/>
  <c r="J28" i="1"/>
  <c r="J27" i="1"/>
  <c r="J26" i="1"/>
  <c r="J25" i="1"/>
  <c r="J24" i="1"/>
  <c r="J23" i="1"/>
  <c r="J22" i="1"/>
  <c r="E13" i="1"/>
  <c r="E14" i="1"/>
  <c r="F14" i="1" s="1"/>
  <c r="G14" i="1" s="1"/>
  <c r="H14" i="1" s="1"/>
  <c r="I14" i="1" s="1"/>
  <c r="E15" i="1"/>
  <c r="F15" i="1" s="1"/>
  <c r="G15" i="1" s="1"/>
  <c r="H15" i="1" s="1"/>
  <c r="I15" i="1" s="1"/>
  <c r="E16" i="1"/>
  <c r="F16" i="1" s="1"/>
  <c r="G16" i="1" s="1"/>
  <c r="H16" i="1" s="1"/>
  <c r="I16" i="1" s="1"/>
  <c r="E17" i="1"/>
  <c r="F17" i="1" s="1"/>
  <c r="G17" i="1" s="1"/>
  <c r="H17" i="1" s="1"/>
  <c r="I17" i="1" s="1"/>
  <c r="E18" i="1"/>
  <c r="F18" i="1" s="1"/>
  <c r="G18" i="1" s="1"/>
  <c r="H18" i="1" s="1"/>
  <c r="I18" i="1" s="1"/>
  <c r="G18" i="4" l="1"/>
  <c r="H18" i="4" s="1"/>
  <c r="I18" i="4" s="1"/>
  <c r="G42" i="4"/>
  <c r="H42" i="4" s="1"/>
  <c r="I42" i="4" s="1"/>
  <c r="I11" i="4"/>
  <c r="J11" i="4" s="1"/>
  <c r="L22" i="4" s="1"/>
  <c r="G14" i="4"/>
  <c r="H14" i="4" s="1"/>
  <c r="I14" i="4" s="1"/>
  <c r="G46" i="4"/>
  <c r="H46" i="4" s="1"/>
  <c r="I46" i="4" s="1"/>
  <c r="F48" i="4"/>
  <c r="G48" i="4" s="1"/>
  <c r="H48" i="4" s="1"/>
  <c r="I48" i="4" s="1"/>
  <c r="E49" i="4"/>
  <c r="E63" i="4" s="1"/>
  <c r="E64" i="4" s="1"/>
  <c r="F13" i="4"/>
  <c r="G13" i="4" s="1"/>
  <c r="H13" i="4" s="1"/>
  <c r="I13" i="4" s="1"/>
  <c r="J15" i="4"/>
  <c r="L26" i="4" s="1"/>
  <c r="F17" i="4"/>
  <c r="G17" i="4" s="1"/>
  <c r="H17" i="4" s="1"/>
  <c r="I17" i="4" s="1"/>
  <c r="F41" i="4"/>
  <c r="G41" i="4" s="1"/>
  <c r="H41" i="4" s="1"/>
  <c r="I41" i="4" s="1"/>
  <c r="J43" i="4"/>
  <c r="L55" i="4" s="1"/>
  <c r="F45" i="4"/>
  <c r="G45" i="4" s="1"/>
  <c r="H45" i="4" s="1"/>
  <c r="I45" i="4" s="1"/>
  <c r="J47" i="4"/>
  <c r="L59" i="4" s="1"/>
  <c r="F44" i="4"/>
  <c r="G44" i="4" s="1"/>
  <c r="H44" i="4" s="1"/>
  <c r="I44" i="4" s="1"/>
  <c r="E19" i="4"/>
  <c r="E32" i="4" s="1"/>
  <c r="E33" i="4" s="1"/>
  <c r="G40" i="4"/>
  <c r="F16" i="4"/>
  <c r="G16" i="4" s="1"/>
  <c r="H16" i="4" s="1"/>
  <c r="I16" i="4" s="1"/>
  <c r="F12" i="4"/>
  <c r="G12" i="4" s="1"/>
  <c r="H12" i="4" s="1"/>
  <c r="I12" i="4" s="1"/>
  <c r="F17" i="3"/>
  <c r="G17" i="3" s="1"/>
  <c r="H17" i="3" s="1"/>
  <c r="I17" i="3" s="1"/>
  <c r="F13" i="3"/>
  <c r="G13" i="3" s="1"/>
  <c r="H13" i="3" s="1"/>
  <c r="I13" i="3" s="1"/>
  <c r="I11" i="3"/>
  <c r="J11" i="3" s="1"/>
  <c r="L22" i="3" s="1"/>
  <c r="I40" i="3"/>
  <c r="G18" i="3"/>
  <c r="H18" i="3" s="1"/>
  <c r="I18" i="3" s="1"/>
  <c r="G15" i="3"/>
  <c r="H15" i="3" s="1"/>
  <c r="I15" i="3" s="1"/>
  <c r="G14" i="3"/>
  <c r="H14" i="3" s="1"/>
  <c r="I14" i="3" s="1"/>
  <c r="E49" i="3"/>
  <c r="E63" i="3" s="1"/>
  <c r="E64" i="3" s="1"/>
  <c r="F41" i="3"/>
  <c r="G41" i="3" s="1"/>
  <c r="J43" i="3"/>
  <c r="L55" i="3" s="1"/>
  <c r="F45" i="3"/>
  <c r="G45" i="3" s="1"/>
  <c r="H45" i="3" s="1"/>
  <c r="I45" i="3" s="1"/>
  <c r="J47" i="3"/>
  <c r="L59" i="3" s="1"/>
  <c r="F12" i="3"/>
  <c r="G12" i="3" s="1"/>
  <c r="H12" i="3" s="1"/>
  <c r="I12" i="3" s="1"/>
  <c r="F16" i="3"/>
  <c r="G16" i="3" s="1"/>
  <c r="H16" i="3" s="1"/>
  <c r="I16" i="3" s="1"/>
  <c r="J42" i="3"/>
  <c r="L54" i="3" s="1"/>
  <c r="G44" i="3"/>
  <c r="H44" i="3" s="1"/>
  <c r="I44" i="3" s="1"/>
  <c r="J46" i="3"/>
  <c r="L58" i="3" s="1"/>
  <c r="F48" i="3"/>
  <c r="G48" i="3" s="1"/>
  <c r="H48" i="3" s="1"/>
  <c r="I48" i="3" s="1"/>
  <c r="E19" i="3"/>
  <c r="E32" i="3" s="1"/>
  <c r="E33" i="3" s="1"/>
  <c r="J61" i="1"/>
  <c r="J48" i="1"/>
  <c r="L60" i="1" s="1"/>
  <c r="E49" i="1"/>
  <c r="E63" i="1" s="1"/>
  <c r="E64" i="1" s="1"/>
  <c r="J30" i="1"/>
  <c r="H44" i="1"/>
  <c r="I44" i="1" s="1"/>
  <c r="G42" i="1"/>
  <c r="H42" i="1" s="1"/>
  <c r="I42" i="1" s="1"/>
  <c r="F41" i="1"/>
  <c r="G41" i="1" s="1"/>
  <c r="H41" i="1" s="1"/>
  <c r="I41" i="1" s="1"/>
  <c r="J43" i="1"/>
  <c r="L55" i="1" s="1"/>
  <c r="F45" i="1"/>
  <c r="G45" i="1" s="1"/>
  <c r="H45" i="1" s="1"/>
  <c r="I45" i="1" s="1"/>
  <c r="J47" i="1"/>
  <c r="L59" i="1" s="1"/>
  <c r="G40" i="1"/>
  <c r="J46" i="1"/>
  <c r="L58" i="1" s="1"/>
  <c r="E19" i="1"/>
  <c r="E32" i="1" s="1"/>
  <c r="E33" i="1" s="1"/>
  <c r="F13" i="1"/>
  <c r="G13" i="1" s="1"/>
  <c r="H13" i="1" s="1"/>
  <c r="I13" i="1" s="1"/>
  <c r="J18" i="1"/>
  <c r="L29" i="1" s="1"/>
  <c r="J17" i="1"/>
  <c r="L28" i="1" s="1"/>
  <c r="J16" i="1"/>
  <c r="L27" i="1" s="1"/>
  <c r="J15" i="1"/>
  <c r="L26" i="1" s="1"/>
  <c r="J14" i="1"/>
  <c r="L25" i="1" s="1"/>
  <c r="J12" i="1"/>
  <c r="L23" i="1" s="1"/>
  <c r="G11" i="1"/>
  <c r="J45" i="4" l="1"/>
  <c r="L57" i="4" s="1"/>
  <c r="J17" i="4"/>
  <c r="L28" i="4" s="1"/>
  <c r="F49" i="4"/>
  <c r="F63" i="4" s="1"/>
  <c r="F64" i="4" s="1"/>
  <c r="J42" i="4"/>
  <c r="L54" i="4" s="1"/>
  <c r="J13" i="4"/>
  <c r="L24" i="4" s="1"/>
  <c r="G19" i="4"/>
  <c r="G32" i="4" s="1"/>
  <c r="J44" i="4"/>
  <c r="L56" i="4" s="1"/>
  <c r="J18" i="4"/>
  <c r="L29" i="4" s="1"/>
  <c r="J12" i="4"/>
  <c r="L23" i="4" s="1"/>
  <c r="F19" i="4"/>
  <c r="F32" i="4" s="1"/>
  <c r="F33" i="4" s="1"/>
  <c r="J46" i="4"/>
  <c r="L58" i="4" s="1"/>
  <c r="J41" i="4"/>
  <c r="L53" i="4" s="1"/>
  <c r="J48" i="4"/>
  <c r="L60" i="4" s="1"/>
  <c r="G49" i="4"/>
  <c r="G63" i="4" s="1"/>
  <c r="H40" i="4"/>
  <c r="I19" i="4"/>
  <c r="I32" i="4" s="1"/>
  <c r="J14" i="4"/>
  <c r="L25" i="4" s="1"/>
  <c r="H19" i="4"/>
  <c r="H32" i="4" s="1"/>
  <c r="J16" i="4"/>
  <c r="L27" i="4" s="1"/>
  <c r="J15" i="3"/>
  <c r="L26" i="3" s="1"/>
  <c r="J17" i="3"/>
  <c r="L28" i="3" s="1"/>
  <c r="J48" i="3"/>
  <c r="L60" i="3" s="1"/>
  <c r="J13" i="3"/>
  <c r="L24" i="3" s="1"/>
  <c r="G49" i="3"/>
  <c r="G63" i="3" s="1"/>
  <c r="H41" i="3"/>
  <c r="J45" i="3"/>
  <c r="L57" i="3" s="1"/>
  <c r="I19" i="3"/>
  <c r="I32" i="3" s="1"/>
  <c r="J16" i="3"/>
  <c r="L27" i="3" s="1"/>
  <c r="J18" i="3"/>
  <c r="L29" i="3" s="1"/>
  <c r="H19" i="3"/>
  <c r="H32" i="3" s="1"/>
  <c r="J44" i="3"/>
  <c r="L56" i="3" s="1"/>
  <c r="J40" i="3"/>
  <c r="L52" i="3" s="1"/>
  <c r="G19" i="3"/>
  <c r="G32" i="3" s="1"/>
  <c r="F49" i="3"/>
  <c r="F63" i="3" s="1"/>
  <c r="F64" i="3" s="1"/>
  <c r="J14" i="3"/>
  <c r="L25" i="3" s="1"/>
  <c r="J12" i="3"/>
  <c r="L23" i="3" s="1"/>
  <c r="F19" i="3"/>
  <c r="F32" i="3" s="1"/>
  <c r="F33" i="3" s="1"/>
  <c r="F49" i="1"/>
  <c r="F63" i="1" s="1"/>
  <c r="F64" i="1" s="1"/>
  <c r="G49" i="1"/>
  <c r="G63" i="1" s="1"/>
  <c r="J41" i="1"/>
  <c r="L53" i="1" s="1"/>
  <c r="J42" i="1"/>
  <c r="L54" i="1" s="1"/>
  <c r="J44" i="1"/>
  <c r="L56" i="1" s="1"/>
  <c r="H40" i="1"/>
  <c r="H49" i="1" s="1"/>
  <c r="J45" i="1"/>
  <c r="L57" i="1" s="1"/>
  <c r="H11" i="1"/>
  <c r="G19" i="1"/>
  <c r="G32" i="1" s="1"/>
  <c r="F19" i="1"/>
  <c r="F32" i="1" s="1"/>
  <c r="F33" i="1" s="1"/>
  <c r="J13" i="1"/>
  <c r="L24" i="1" s="1"/>
  <c r="G33" i="4" l="1"/>
  <c r="H33" i="4" s="1"/>
  <c r="I33" i="4" s="1"/>
  <c r="G64" i="4"/>
  <c r="J19" i="4"/>
  <c r="J32" i="4" s="1"/>
  <c r="I40" i="4"/>
  <c r="H49" i="4"/>
  <c r="H63" i="4" s="1"/>
  <c r="G64" i="3"/>
  <c r="J19" i="3"/>
  <c r="J32" i="3" s="1"/>
  <c r="I41" i="3"/>
  <c r="I49" i="3" s="1"/>
  <c r="I63" i="3" s="1"/>
  <c r="H49" i="3"/>
  <c r="H63" i="3" s="1"/>
  <c r="G33" i="3"/>
  <c r="H33" i="3" s="1"/>
  <c r="I33" i="3" s="1"/>
  <c r="G33" i="1"/>
  <c r="G64" i="1"/>
  <c r="I40" i="1"/>
  <c r="I49" i="1" s="1"/>
  <c r="H63" i="1"/>
  <c r="I11" i="1"/>
  <c r="I19" i="1" s="1"/>
  <c r="I32" i="1" s="1"/>
  <c r="H19" i="1"/>
  <c r="H32" i="1" s="1"/>
  <c r="H64" i="4" l="1"/>
  <c r="I49" i="4"/>
  <c r="I63" i="4" s="1"/>
  <c r="J40" i="4"/>
  <c r="H64" i="3"/>
  <c r="I64" i="3" s="1"/>
  <c r="J41" i="3"/>
  <c r="H33" i="1"/>
  <c r="I33" i="1" s="1"/>
  <c r="H64" i="1"/>
  <c r="I63" i="1"/>
  <c r="J40" i="1"/>
  <c r="L52" i="1" s="1"/>
  <c r="J11" i="1"/>
  <c r="L22" i="1" s="1"/>
  <c r="J49" i="4" l="1"/>
  <c r="J63" i="4" s="1"/>
  <c r="L52" i="4"/>
  <c r="J49" i="3"/>
  <c r="J63" i="3" s="1"/>
  <c r="L53" i="3"/>
  <c r="J19" i="1"/>
  <c r="I64" i="4"/>
  <c r="I64" i="1"/>
  <c r="J49" i="1"/>
  <c r="J63" i="1" s="1"/>
  <c r="J32" i="1" l="1"/>
</calcChain>
</file>

<file path=xl/sharedStrings.xml><?xml version="1.0" encoding="utf-8"?>
<sst xmlns="http://schemas.openxmlformats.org/spreadsheetml/2006/main" count="303" uniqueCount="57">
  <si>
    <t>Pojištění bytového domu</t>
  </si>
  <si>
    <t>Elektřina společných prostor</t>
  </si>
  <si>
    <t>Revize technických sítí</t>
  </si>
  <si>
    <t>Záloha na vodné</t>
  </si>
  <si>
    <t>Fond oprav</t>
  </si>
  <si>
    <t>Příspěvek členům výboru SVJ</t>
  </si>
  <si>
    <t>Provoz webové domény SVJ</t>
  </si>
  <si>
    <t>Vedení účetnictví a právní služby</t>
  </si>
  <si>
    <t>Poplatek správcovské firmě</t>
  </si>
  <si>
    <t>Příjmy</t>
  </si>
  <si>
    <t>Výdaje</t>
  </si>
  <si>
    <t>Varianta 04</t>
  </si>
  <si>
    <t>VIII</t>
  </si>
  <si>
    <t>IX</t>
  </si>
  <si>
    <t>X</t>
  </si>
  <si>
    <t>XI</t>
  </si>
  <si>
    <t>XII</t>
  </si>
  <si>
    <t>Předpoklady:</t>
  </si>
  <si>
    <t>měsíční zálohy začínáme platit od 08/2023</t>
  </si>
  <si>
    <t>SVJ JRC420</t>
  </si>
  <si>
    <t>Rozpis záloh</t>
  </si>
  <si>
    <t>v0.4 - Vlastní správa domu bez správcovské firmy</t>
  </si>
  <si>
    <t>Poměrná částka na byt</t>
  </si>
  <si>
    <t>ID</t>
  </si>
  <si>
    <t>Popis</t>
  </si>
  <si>
    <t>Období</t>
  </si>
  <si>
    <t>Náklad Kč</t>
  </si>
  <si>
    <t>Podklad, detaily</t>
  </si>
  <si>
    <t>Typ rozúčtování</t>
  </si>
  <si>
    <t>rok</t>
  </si>
  <si>
    <t>ČSOB Pojišťovna
návrh pojistné smlouvy z 31.7.23, bez pojištění bodu č. 3 (záplava a povodeň)</t>
  </si>
  <si>
    <t>B</t>
  </si>
  <si>
    <t>měsíc</t>
  </si>
  <si>
    <t>osvětlení, čerpadlo ČOV
150 Kč/měsíc, podle aktuálních záloh</t>
  </si>
  <si>
    <t>C</t>
  </si>
  <si>
    <t>revize ČOV, protipožárních zařízení, hromosvodů, rozvodů elektřiny, rozbor vody - odhad 1.000/1 revize/rok</t>
  </si>
  <si>
    <t>A</t>
  </si>
  <si>
    <t>300/byt/měs + rezerva
do prvního vyúčtování se navrhuje hradit poměr podle počtu bytů (typ rozúčtování A), v dalším období budeme vycházet ze skutečného stavu za předchozí rok</t>
  </si>
  <si>
    <t>doporučuje se založení fondu oprav v rozumné výši tak, abychom během roku vytvořili rezervu na budoucí opravy a investice; v Jiřících se do dvou let plánuje výstavba kanalizačního řadu, kdy si každý dům bude hradit vlastní přípojku (odhad ceny přípojky vč. prací cca 40.000,-), což bude zřejmě první větší investice</t>
  </si>
  <si>
    <t>2 členové výboru dle stanov, 1.500/měs/člen výboru</t>
  </si>
  <si>
    <t>webnode.cz
cca 200 Kč/měsíc + 500 doména/rok (nutné pro vlastní e-mailovou adresu)</t>
  </si>
  <si>
    <t>SVJ musí ze zákona vést podvojené účetnictví
odhad paušálu 2.000/měs
zúčtovatelné podle skutečných nákladů</t>
  </si>
  <si>
    <t>Celkem</t>
  </si>
  <si>
    <t>všichni platí řádně a včas</t>
  </si>
  <si>
    <t>Fond dlouhodobých záloh</t>
  </si>
  <si>
    <t>Saldo měsíčně</t>
  </si>
  <si>
    <t>Saldo kumulativně</t>
  </si>
  <si>
    <t>Varianta 05</t>
  </si>
  <si>
    <t>v0.5 - Správa domu prostřednictvím externí firmy</t>
  </si>
  <si>
    <t>v rámci služeb správcovské firmy, viz ID 90</t>
  </si>
  <si>
    <t>doporučuje se založení fondu oprav v rozumné výši tak, abychom během roku vytvořili rezervu na budoucí opravy a investice a případná neplánovaná vydání</t>
  </si>
  <si>
    <t>2 členové výboru dle stanov, 1.000/měs/člen výboru</t>
  </si>
  <si>
    <t>nabídka PRODOMIA, vaianta Standard
2.904/měs</t>
  </si>
  <si>
    <r>
      <t xml:space="preserve">za celé období </t>
    </r>
    <r>
      <rPr>
        <b/>
        <i/>
        <sz val="11"/>
        <color theme="1"/>
        <rFont val="Calibri"/>
        <family val="2"/>
        <charset val="238"/>
        <scheme val="minor"/>
      </rPr>
      <t>nemáme</t>
    </r>
    <r>
      <rPr>
        <i/>
        <sz val="11"/>
        <color theme="1"/>
        <rFont val="Calibri"/>
        <family val="2"/>
        <charset val="238"/>
        <scheme val="minor"/>
      </rPr>
      <t xml:space="preserve"> příspěvek za byt č. 2</t>
    </r>
  </si>
  <si>
    <t>zvýšení FDZ +300/byt/měs</t>
  </si>
  <si>
    <t>Vodné</t>
  </si>
  <si>
    <t>Saldo položkově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</si>
</sst>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8"/>
      <color theme="1"/>
      <name val="Courier New"/>
      <family val="3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0" fillId="0" borderId="0" xfId="0" applyNumberFormat="1"/>
    <xf numFmtId="0" fontId="5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3" fontId="1" fillId="0" borderId="0" xfId="0" applyNumberFormat="1" applyFont="1"/>
    <xf numFmtId="0" fontId="0" fillId="4" borderId="0" xfId="0" applyFill="1"/>
    <xf numFmtId="0" fontId="4" fillId="4" borderId="0" xfId="0" applyFont="1" applyFill="1"/>
    <xf numFmtId="0" fontId="3" fillId="4" borderId="0" xfId="0" applyFont="1" applyFill="1"/>
    <xf numFmtId="3" fontId="0" fillId="5" borderId="0" xfId="0" applyNumberFormat="1" applyFill="1"/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E3C8-418C-4859-A34C-18DEE82F1C97}">
  <dimension ref="A2:L64"/>
  <sheetViews>
    <sheetView tabSelected="1" workbookViewId="0">
      <selection activeCell="E2" sqref="E2"/>
    </sheetView>
  </sheetViews>
  <sheetFormatPr defaultRowHeight="15" x14ac:dyDescent="0.25"/>
  <cols>
    <col min="1" max="1" width="5" customWidth="1"/>
    <col min="4" max="4" width="36" customWidth="1"/>
    <col min="5" max="9" width="12.7109375" customWidth="1"/>
    <col min="12" max="12" width="32" customWidth="1"/>
  </cols>
  <sheetData>
    <row r="2" spans="1:12" x14ac:dyDescent="0.25">
      <c r="B2" s="10" t="s">
        <v>17</v>
      </c>
      <c r="C2" s="9"/>
      <c r="D2" s="9"/>
    </row>
    <row r="3" spans="1:12" x14ac:dyDescent="0.25">
      <c r="B3" s="9"/>
      <c r="C3" s="11" t="s">
        <v>18</v>
      </c>
      <c r="D3" s="11"/>
    </row>
    <row r="4" spans="1:12" x14ac:dyDescent="0.25">
      <c r="B4" s="9"/>
      <c r="C4" s="11" t="s">
        <v>53</v>
      </c>
      <c r="D4" s="11"/>
    </row>
    <row r="5" spans="1:12" x14ac:dyDescent="0.25">
      <c r="B5" s="9"/>
      <c r="C5" s="11" t="s">
        <v>43</v>
      </c>
      <c r="D5" s="9"/>
    </row>
    <row r="7" spans="1:12" x14ac:dyDescent="0.25">
      <c r="E7">
        <v>2023</v>
      </c>
    </row>
    <row r="8" spans="1:12" x14ac:dyDescent="0.25">
      <c r="E8" t="s">
        <v>12</v>
      </c>
      <c r="F8" t="s">
        <v>13</v>
      </c>
      <c r="G8" t="s">
        <v>14</v>
      </c>
      <c r="H8" t="s">
        <v>15</v>
      </c>
      <c r="I8" t="s">
        <v>16</v>
      </c>
      <c r="J8" t="s">
        <v>42</v>
      </c>
      <c r="L8" t="s">
        <v>56</v>
      </c>
    </row>
    <row r="9" spans="1:12" x14ac:dyDescent="0.25">
      <c r="A9" s="4"/>
      <c r="B9" s="5" t="s">
        <v>11</v>
      </c>
      <c r="C9" s="4"/>
    </row>
    <row r="10" spans="1:12" x14ac:dyDescent="0.25">
      <c r="C10" t="s">
        <v>9</v>
      </c>
    </row>
    <row r="11" spans="1:12" x14ac:dyDescent="0.25">
      <c r="A11" s="3">
        <v>0</v>
      </c>
      <c r="D11" t="s">
        <v>0</v>
      </c>
      <c r="E11" s="12">
        <v>8500</v>
      </c>
      <c r="F11" s="2">
        <f ca="1">OFFSET(Zálohy!$D$7,B11,0)-OFFSET(Zálohy!$H$7,B11,0)</f>
        <v>590.67916666666667</v>
      </c>
      <c r="G11" s="2">
        <f t="shared" ref="G11:I11" ca="1" si="0">F11</f>
        <v>590.67916666666667</v>
      </c>
      <c r="H11" s="2">
        <f t="shared" ca="1" si="0"/>
        <v>590.67916666666667</v>
      </c>
      <c r="I11" s="2">
        <f t="shared" ca="1" si="0"/>
        <v>590.67916666666667</v>
      </c>
      <c r="J11" s="2">
        <f ca="1">SUM(E11:I11)</f>
        <v>10862.716666666667</v>
      </c>
    </row>
    <row r="12" spans="1:12" x14ac:dyDescent="0.25">
      <c r="A12" s="3">
        <v>2</v>
      </c>
      <c r="D12" t="s">
        <v>1</v>
      </c>
      <c r="E12" s="2">
        <f ca="1">OFFSET(Zálohy!$D$7,A12,0)-OFFSET(Zálohy!$H$7,A12,0)</f>
        <v>138.88888888888889</v>
      </c>
      <c r="F12" s="2">
        <f t="shared" ref="F12:I12" ca="1" si="1">E12</f>
        <v>138.88888888888889</v>
      </c>
      <c r="G12" s="2">
        <f t="shared" ca="1" si="1"/>
        <v>138.88888888888889</v>
      </c>
      <c r="H12" s="2">
        <f t="shared" ca="1" si="1"/>
        <v>138.88888888888889</v>
      </c>
      <c r="I12" s="2">
        <f t="shared" ca="1" si="1"/>
        <v>138.88888888888889</v>
      </c>
      <c r="J12" s="2">
        <f ca="1">SUM(E12:I12)</f>
        <v>694.44444444444446</v>
      </c>
    </row>
    <row r="13" spans="1:12" x14ac:dyDescent="0.25">
      <c r="A13" s="3">
        <v>4</v>
      </c>
      <c r="D13" t="s">
        <v>2</v>
      </c>
      <c r="E13" s="2">
        <f ca="1">OFFSET(Zálohy!$D$7,A13,0)-OFFSET(Zálohy!$H$7,A13,0)</f>
        <v>347.22222222222223</v>
      </c>
      <c r="F13" s="2">
        <f t="shared" ref="F13:I13" ca="1" si="2">E13</f>
        <v>347.22222222222223</v>
      </c>
      <c r="G13" s="2">
        <f t="shared" ca="1" si="2"/>
        <v>347.22222222222223</v>
      </c>
      <c r="H13" s="2">
        <f t="shared" ca="1" si="2"/>
        <v>347.22222222222223</v>
      </c>
      <c r="I13" s="2">
        <f t="shared" ca="1" si="2"/>
        <v>347.22222222222223</v>
      </c>
      <c r="J13" s="2">
        <f t="shared" ref="J13:J18" ca="1" si="3">SUM(E13:I13)</f>
        <v>1736.1111111111111</v>
      </c>
    </row>
    <row r="14" spans="1:12" x14ac:dyDescent="0.25">
      <c r="A14" s="3">
        <v>6</v>
      </c>
      <c r="D14" t="s">
        <v>3</v>
      </c>
      <c r="E14" s="2">
        <f ca="1">OFFSET(Zálohy!$D$7,A14,0)-OFFSET(Zálohy!$H$7,A14,0)</f>
        <v>1736.1111111111113</v>
      </c>
      <c r="F14" s="2">
        <f t="shared" ref="F14:I14" ca="1" si="4">E14</f>
        <v>1736.1111111111113</v>
      </c>
      <c r="G14" s="2">
        <f t="shared" ca="1" si="4"/>
        <v>1736.1111111111113</v>
      </c>
      <c r="H14" s="2">
        <f t="shared" ca="1" si="4"/>
        <v>1736.1111111111113</v>
      </c>
      <c r="I14" s="2">
        <f t="shared" ca="1" si="4"/>
        <v>1736.1111111111113</v>
      </c>
      <c r="J14" s="2">
        <f t="shared" ca="1" si="3"/>
        <v>8680.5555555555566</v>
      </c>
    </row>
    <row r="15" spans="1:12" x14ac:dyDescent="0.25">
      <c r="A15" s="3">
        <v>8</v>
      </c>
      <c r="D15" t="s">
        <v>44</v>
      </c>
      <c r="E15" s="2">
        <f ca="1">OFFSET(Zálohy!$D$7,A15,0)-OFFSET(Zálohy!$H$7,A15,0)</f>
        <v>3474.5833333333335</v>
      </c>
      <c r="F15" s="2">
        <f t="shared" ref="F15:I15" ca="1" si="5">E15</f>
        <v>3474.5833333333335</v>
      </c>
      <c r="G15" s="2">
        <f t="shared" ca="1" si="5"/>
        <v>3474.5833333333335</v>
      </c>
      <c r="H15" s="2">
        <f t="shared" ca="1" si="5"/>
        <v>3474.5833333333335</v>
      </c>
      <c r="I15" s="2">
        <f t="shared" ca="1" si="5"/>
        <v>3474.5833333333335</v>
      </c>
      <c r="J15" s="2">
        <f t="shared" ca="1" si="3"/>
        <v>17372.916666666668</v>
      </c>
    </row>
    <row r="16" spans="1:12" x14ac:dyDescent="0.25">
      <c r="A16" s="3">
        <v>10</v>
      </c>
      <c r="D16" t="s">
        <v>5</v>
      </c>
      <c r="E16" s="2">
        <f ca="1">OFFSET(Zálohy!$D$7,A16,0)-OFFSET(Zálohy!$H$7,A16,0)</f>
        <v>2500</v>
      </c>
      <c r="F16" s="2">
        <f t="shared" ref="F16:I16" ca="1" si="6">E16</f>
        <v>2500</v>
      </c>
      <c r="G16" s="2">
        <f t="shared" ca="1" si="6"/>
        <v>2500</v>
      </c>
      <c r="H16" s="2">
        <f t="shared" ca="1" si="6"/>
        <v>2500</v>
      </c>
      <c r="I16" s="2">
        <f t="shared" ca="1" si="6"/>
        <v>2500</v>
      </c>
      <c r="J16" s="2">
        <f t="shared" ca="1" si="3"/>
        <v>12500</v>
      </c>
    </row>
    <row r="17" spans="1:12" x14ac:dyDescent="0.25">
      <c r="A17" s="3">
        <v>12</v>
      </c>
      <c r="D17" t="s">
        <v>6</v>
      </c>
      <c r="E17" s="2">
        <f ca="1">OFFSET(Zálohy!$D$7,A17,0)-OFFSET(Zálohy!$H$7,A17,0)</f>
        <v>208.33333333333334</v>
      </c>
      <c r="F17" s="2">
        <f t="shared" ref="F17:I17" ca="1" si="7">E17</f>
        <v>208.33333333333334</v>
      </c>
      <c r="G17" s="2">
        <f t="shared" ca="1" si="7"/>
        <v>208.33333333333334</v>
      </c>
      <c r="H17" s="2">
        <f t="shared" ca="1" si="7"/>
        <v>208.33333333333334</v>
      </c>
      <c r="I17" s="2">
        <f t="shared" ca="1" si="7"/>
        <v>208.33333333333334</v>
      </c>
      <c r="J17" s="2">
        <f t="shared" ca="1" si="3"/>
        <v>1041.6666666666667</v>
      </c>
    </row>
    <row r="18" spans="1:12" x14ac:dyDescent="0.25">
      <c r="A18" s="3">
        <v>14</v>
      </c>
      <c r="D18" t="s">
        <v>7</v>
      </c>
      <c r="E18" s="2">
        <f ca="1">OFFSET(Zálohy!$D$7,A18,0)-OFFSET(Zálohy!$H$7,A18,0)</f>
        <v>1666.6666666666667</v>
      </c>
      <c r="F18" s="2">
        <f t="shared" ref="F18:I18" ca="1" si="8">E18</f>
        <v>1666.6666666666667</v>
      </c>
      <c r="G18" s="2">
        <f t="shared" ca="1" si="8"/>
        <v>1666.6666666666667</v>
      </c>
      <c r="H18" s="2">
        <f t="shared" ca="1" si="8"/>
        <v>1666.6666666666667</v>
      </c>
      <c r="I18" s="2">
        <f t="shared" ca="1" si="8"/>
        <v>1666.6666666666667</v>
      </c>
      <c r="J18" s="2">
        <f t="shared" ca="1" si="3"/>
        <v>8333.3333333333339</v>
      </c>
    </row>
    <row r="19" spans="1:12" x14ac:dyDescent="0.25">
      <c r="D19" s="1" t="s">
        <v>42</v>
      </c>
      <c r="E19" s="8">
        <f ca="1">SUM(E11:E18)</f>
        <v>18571.805555555555</v>
      </c>
      <c r="F19" s="8">
        <f t="shared" ref="F19:J19" ca="1" si="9">SUM(F11:F18)</f>
        <v>10662.484722222223</v>
      </c>
      <c r="G19" s="8">
        <f t="shared" ca="1" si="9"/>
        <v>10662.484722222223</v>
      </c>
      <c r="H19" s="8">
        <f t="shared" ca="1" si="9"/>
        <v>10662.484722222223</v>
      </c>
      <c r="I19" s="8">
        <f t="shared" ca="1" si="9"/>
        <v>10662.484722222223</v>
      </c>
      <c r="J19" s="8">
        <f t="shared" ca="1" si="9"/>
        <v>61221.744444444448</v>
      </c>
    </row>
    <row r="21" spans="1:12" x14ac:dyDescent="0.25">
      <c r="C21" t="s">
        <v>10</v>
      </c>
    </row>
    <row r="22" spans="1:12" x14ac:dyDescent="0.25">
      <c r="D22" t="s">
        <v>0</v>
      </c>
      <c r="E22" s="2">
        <v>8500</v>
      </c>
      <c r="F22" s="2"/>
      <c r="G22" s="2"/>
      <c r="H22" s="2"/>
      <c r="I22" s="2"/>
      <c r="J22" s="2">
        <f>SUM(E22:I22)</f>
        <v>8500</v>
      </c>
      <c r="L22" s="2">
        <f ca="1">J11-J22</f>
        <v>2362.7166666666672</v>
      </c>
    </row>
    <row r="23" spans="1:12" x14ac:dyDescent="0.25">
      <c r="D23" t="s">
        <v>1</v>
      </c>
      <c r="E23" s="2">
        <v>110</v>
      </c>
      <c r="F23" s="2">
        <v>110</v>
      </c>
      <c r="G23" s="2">
        <v>110</v>
      </c>
      <c r="H23" s="2">
        <v>110</v>
      </c>
      <c r="I23" s="2">
        <v>110</v>
      </c>
      <c r="J23" s="2">
        <f>SUM(E23:I23)</f>
        <v>550</v>
      </c>
      <c r="L23" s="2">
        <f t="shared" ref="L23:L30" ca="1" si="10">J12-J23</f>
        <v>144.44444444444446</v>
      </c>
    </row>
    <row r="24" spans="1:12" x14ac:dyDescent="0.25">
      <c r="D24" t="s">
        <v>2</v>
      </c>
      <c r="E24" s="2"/>
      <c r="F24" s="2"/>
      <c r="G24" s="2"/>
      <c r="H24" s="2"/>
      <c r="I24" s="2"/>
      <c r="J24" s="2">
        <f>SUM(E24:I24)</f>
        <v>0</v>
      </c>
      <c r="L24" s="2">
        <f t="shared" ca="1" si="10"/>
        <v>1736.1111111111111</v>
      </c>
    </row>
    <row r="25" spans="1:12" x14ac:dyDescent="0.25">
      <c r="D25" t="s">
        <v>55</v>
      </c>
      <c r="E25" s="2"/>
      <c r="F25" s="2">
        <v>5500</v>
      </c>
      <c r="G25" s="2"/>
      <c r="H25" s="2"/>
      <c r="I25" s="2">
        <v>5500</v>
      </c>
      <c r="J25" s="2">
        <f>SUM(E25:I25)</f>
        <v>11000</v>
      </c>
      <c r="L25" s="2">
        <f t="shared" ca="1" si="10"/>
        <v>-2319.4444444444434</v>
      </c>
    </row>
    <row r="26" spans="1:12" x14ac:dyDescent="0.25">
      <c r="D26" t="s">
        <v>44</v>
      </c>
      <c r="E26" s="2"/>
      <c r="F26" s="2"/>
      <c r="G26" s="2"/>
      <c r="H26" s="2"/>
      <c r="I26" s="2"/>
      <c r="J26" s="2">
        <f>SUM(E26:I26)</f>
        <v>0</v>
      </c>
      <c r="L26" s="2">
        <f t="shared" ca="1" si="10"/>
        <v>17372.916666666668</v>
      </c>
    </row>
    <row r="27" spans="1:12" x14ac:dyDescent="0.25">
      <c r="D27" t="s">
        <v>5</v>
      </c>
      <c r="E27" s="2">
        <v>3000</v>
      </c>
      <c r="F27" s="2">
        <v>3000</v>
      </c>
      <c r="G27" s="2">
        <v>3000</v>
      </c>
      <c r="H27" s="2">
        <v>3000</v>
      </c>
      <c r="I27" s="2">
        <v>3000</v>
      </c>
      <c r="J27" s="2">
        <f>SUM(E27:I27)</f>
        <v>15000</v>
      </c>
      <c r="L27" s="2">
        <f t="shared" ca="1" si="10"/>
        <v>-2500</v>
      </c>
    </row>
    <row r="28" spans="1:12" x14ac:dyDescent="0.25">
      <c r="D28" t="s">
        <v>6</v>
      </c>
      <c r="E28" s="2"/>
      <c r="F28" s="2">
        <v>700</v>
      </c>
      <c r="G28" s="2">
        <v>200</v>
      </c>
      <c r="H28" s="2">
        <v>200</v>
      </c>
      <c r="I28" s="2">
        <v>200</v>
      </c>
      <c r="J28" s="2">
        <f>SUM(E28:I28)</f>
        <v>1300</v>
      </c>
      <c r="L28" s="2">
        <f t="shared" ca="1" si="10"/>
        <v>-258.33333333333326</v>
      </c>
    </row>
    <row r="29" spans="1:12" x14ac:dyDescent="0.25">
      <c r="D29" t="s">
        <v>7</v>
      </c>
      <c r="E29" s="2"/>
      <c r="F29" s="2">
        <v>2000</v>
      </c>
      <c r="G29" s="2">
        <v>2000</v>
      </c>
      <c r="H29" s="2">
        <v>2000</v>
      </c>
      <c r="I29" s="2">
        <v>2000</v>
      </c>
      <c r="J29" s="2">
        <f>SUM(E29:I29)</f>
        <v>8000</v>
      </c>
      <c r="L29" s="2">
        <f t="shared" ca="1" si="10"/>
        <v>333.33333333333394</v>
      </c>
    </row>
    <row r="30" spans="1:12" x14ac:dyDescent="0.25">
      <c r="D30" s="1" t="s">
        <v>42</v>
      </c>
      <c r="E30" s="8">
        <f>SUM(E22:E29)</f>
        <v>11610</v>
      </c>
      <c r="F30" s="8">
        <f t="shared" ref="F30:J30" si="11">SUM(F22:F29)</f>
        <v>11310</v>
      </c>
      <c r="G30" s="8">
        <f t="shared" si="11"/>
        <v>5310</v>
      </c>
      <c r="H30" s="8">
        <f t="shared" si="11"/>
        <v>5310</v>
      </c>
      <c r="I30" s="8">
        <f t="shared" si="11"/>
        <v>10810</v>
      </c>
      <c r="J30" s="8">
        <f t="shared" si="11"/>
        <v>44350</v>
      </c>
      <c r="L30" s="2"/>
    </row>
    <row r="32" spans="1:12" x14ac:dyDescent="0.25">
      <c r="D32" t="s">
        <v>45</v>
      </c>
      <c r="E32" s="2">
        <f ca="1">E19-E30</f>
        <v>6961.8055555555547</v>
      </c>
      <c r="F32" s="2">
        <f t="shared" ref="F32:J32" ca="1" si="12">F19-F30</f>
        <v>-647.51527777777665</v>
      </c>
      <c r="G32" s="2">
        <f t="shared" ca="1" si="12"/>
        <v>5352.4847222222234</v>
      </c>
      <c r="H32" s="2">
        <f t="shared" ca="1" si="12"/>
        <v>5352.4847222222234</v>
      </c>
      <c r="I32" s="2">
        <f t="shared" ca="1" si="12"/>
        <v>-147.51527777777665</v>
      </c>
      <c r="J32" s="2">
        <f t="shared" ca="1" si="12"/>
        <v>16871.744444444448</v>
      </c>
    </row>
    <row r="33" spans="1:12" x14ac:dyDescent="0.25">
      <c r="D33" t="s">
        <v>46</v>
      </c>
      <c r="E33" s="2">
        <f ca="1">E32</f>
        <v>6961.8055555555547</v>
      </c>
      <c r="F33" s="2">
        <f ca="1">E33+F32</f>
        <v>6314.2902777777781</v>
      </c>
      <c r="G33" s="2">
        <f t="shared" ref="G33:I33" ca="1" si="13">F33+G32</f>
        <v>11666.775000000001</v>
      </c>
      <c r="H33" s="2">
        <f t="shared" ca="1" si="13"/>
        <v>17019.259722222225</v>
      </c>
      <c r="I33" s="2">
        <f t="shared" ca="1" si="13"/>
        <v>16871.744444444448</v>
      </c>
    </row>
    <row r="35" spans="1:12" ht="7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5">
      <c r="E36">
        <v>2023</v>
      </c>
    </row>
    <row r="37" spans="1:12" x14ac:dyDescent="0.25">
      <c r="E37" t="s">
        <v>12</v>
      </c>
      <c r="F37" t="s">
        <v>13</v>
      </c>
      <c r="G37" t="s">
        <v>14</v>
      </c>
      <c r="H37" t="s">
        <v>15</v>
      </c>
      <c r="I37" t="s">
        <v>16</v>
      </c>
      <c r="J37" t="s">
        <v>42</v>
      </c>
      <c r="L37" t="s">
        <v>56</v>
      </c>
    </row>
    <row r="38" spans="1:12" x14ac:dyDescent="0.25">
      <c r="A38" s="6"/>
      <c r="B38" s="7" t="s">
        <v>47</v>
      </c>
      <c r="C38" s="6"/>
    </row>
    <row r="39" spans="1:12" x14ac:dyDescent="0.25">
      <c r="C39" t="s">
        <v>9</v>
      </c>
    </row>
    <row r="40" spans="1:12" x14ac:dyDescent="0.25">
      <c r="A40" s="3">
        <v>0</v>
      </c>
      <c r="D40" t="s">
        <v>0</v>
      </c>
      <c r="E40" s="12">
        <v>8500</v>
      </c>
      <c r="F40" s="2">
        <f ca="1">OFFSET(Zálohy!$D$32,B40,0)-OFFSET(Zálohy!$H$32,B40,0)</f>
        <v>590.67916666666667</v>
      </c>
      <c r="G40" s="2">
        <f t="shared" ref="G40:I40" ca="1" si="14">F40</f>
        <v>590.67916666666667</v>
      </c>
      <c r="H40" s="2">
        <f t="shared" ca="1" si="14"/>
        <v>590.67916666666667</v>
      </c>
      <c r="I40" s="2">
        <f t="shared" ca="1" si="14"/>
        <v>590.67916666666667</v>
      </c>
      <c r="J40" s="2">
        <f ca="1">SUM(E40:I40)</f>
        <v>10862.716666666667</v>
      </c>
    </row>
    <row r="41" spans="1:12" x14ac:dyDescent="0.25">
      <c r="A41" s="3">
        <v>2</v>
      </c>
      <c r="D41" t="s">
        <v>1</v>
      </c>
      <c r="E41" s="2">
        <f ca="1">OFFSET(Zálohy!$D$32,A41,0)-OFFSET(Zálohy!$H$32,A41,0)</f>
        <v>138.88888888888889</v>
      </c>
      <c r="F41" s="2">
        <f t="shared" ref="F41:I41" ca="1" si="15">E41</f>
        <v>138.88888888888889</v>
      </c>
      <c r="G41" s="2">
        <f t="shared" ca="1" si="15"/>
        <v>138.88888888888889</v>
      </c>
      <c r="H41" s="2">
        <f t="shared" ca="1" si="15"/>
        <v>138.88888888888889</v>
      </c>
      <c r="I41" s="2">
        <f t="shared" ca="1" si="15"/>
        <v>138.88888888888889</v>
      </c>
      <c r="J41" s="2">
        <f ca="1">SUM(E41:I41)</f>
        <v>694.44444444444446</v>
      </c>
    </row>
    <row r="42" spans="1:12" x14ac:dyDescent="0.25">
      <c r="A42" s="3">
        <v>4</v>
      </c>
      <c r="D42" t="s">
        <v>2</v>
      </c>
      <c r="E42" s="2">
        <f ca="1">OFFSET(Zálohy!$D$32,A42,0)-OFFSET(Zálohy!$H$32,A42,0)</f>
        <v>0</v>
      </c>
      <c r="F42" s="2">
        <f t="shared" ref="F42:I42" ca="1" si="16">E42</f>
        <v>0</v>
      </c>
      <c r="G42" s="2">
        <f t="shared" ca="1" si="16"/>
        <v>0</v>
      </c>
      <c r="H42" s="2">
        <f t="shared" ca="1" si="16"/>
        <v>0</v>
      </c>
      <c r="I42" s="2">
        <f t="shared" ca="1" si="16"/>
        <v>0</v>
      </c>
      <c r="J42" s="2">
        <f t="shared" ref="J42:J48" ca="1" si="17">SUM(E42:I42)</f>
        <v>0</v>
      </c>
    </row>
    <row r="43" spans="1:12" x14ac:dyDescent="0.25">
      <c r="A43" s="3">
        <v>6</v>
      </c>
      <c r="D43" t="s">
        <v>3</v>
      </c>
      <c r="E43" s="2">
        <f ca="1">OFFSET(Zálohy!$D$32,A43,0)-OFFSET(Zálohy!$H$32,A43,0)</f>
        <v>1736.1111111111113</v>
      </c>
      <c r="F43" s="2">
        <f t="shared" ref="F43:I43" ca="1" si="18">E43</f>
        <v>1736.1111111111113</v>
      </c>
      <c r="G43" s="2">
        <f t="shared" ca="1" si="18"/>
        <v>1736.1111111111113</v>
      </c>
      <c r="H43" s="2">
        <f t="shared" ca="1" si="18"/>
        <v>1736.1111111111113</v>
      </c>
      <c r="I43" s="2">
        <f t="shared" ca="1" si="18"/>
        <v>1736.1111111111113</v>
      </c>
      <c r="J43" s="2">
        <f t="shared" ca="1" si="17"/>
        <v>8680.5555555555566</v>
      </c>
    </row>
    <row r="44" spans="1:12" x14ac:dyDescent="0.25">
      <c r="A44" s="3">
        <v>8</v>
      </c>
      <c r="D44" t="s">
        <v>44</v>
      </c>
      <c r="E44" s="2">
        <f ca="1">OFFSET(Zálohy!$D$32,A44,0)-OFFSET(Zálohy!$H$32,A44,0)</f>
        <v>3474.5833333333335</v>
      </c>
      <c r="F44" s="2">
        <f t="shared" ref="F44:I44" ca="1" si="19">E44</f>
        <v>3474.5833333333335</v>
      </c>
      <c r="G44" s="2">
        <f t="shared" ca="1" si="19"/>
        <v>3474.5833333333335</v>
      </c>
      <c r="H44" s="2">
        <f t="shared" ca="1" si="19"/>
        <v>3474.5833333333335</v>
      </c>
      <c r="I44" s="2">
        <f t="shared" ca="1" si="19"/>
        <v>3474.5833333333335</v>
      </c>
      <c r="J44" s="2">
        <f t="shared" ca="1" si="17"/>
        <v>17372.916666666668</v>
      </c>
    </row>
    <row r="45" spans="1:12" x14ac:dyDescent="0.25">
      <c r="A45" s="3">
        <v>10</v>
      </c>
      <c r="D45" t="s">
        <v>5</v>
      </c>
      <c r="E45" s="2">
        <f ca="1">OFFSET(Zálohy!$D$32,A45,0)-OFFSET(Zálohy!$H$32,A45,0)</f>
        <v>1666.6666666666667</v>
      </c>
      <c r="F45" s="2">
        <f t="shared" ref="F45:I45" ca="1" si="20">E45</f>
        <v>1666.6666666666667</v>
      </c>
      <c r="G45" s="2">
        <f t="shared" ca="1" si="20"/>
        <v>1666.6666666666667</v>
      </c>
      <c r="H45" s="2">
        <f t="shared" ca="1" si="20"/>
        <v>1666.6666666666667</v>
      </c>
      <c r="I45" s="2">
        <f t="shared" ca="1" si="20"/>
        <v>1666.6666666666667</v>
      </c>
      <c r="J45" s="2">
        <f t="shared" ca="1" si="17"/>
        <v>8333.3333333333339</v>
      </c>
    </row>
    <row r="46" spans="1:12" x14ac:dyDescent="0.25">
      <c r="A46" s="3">
        <v>12</v>
      </c>
      <c r="D46" t="s">
        <v>6</v>
      </c>
      <c r="E46" s="2">
        <f ca="1">OFFSET(Zálohy!$D$32,A46,0)-OFFSET(Zálohy!$H$32,A46,0)</f>
        <v>208.33333333333334</v>
      </c>
      <c r="F46" s="2">
        <f t="shared" ref="F46:I46" ca="1" si="21">E46</f>
        <v>208.33333333333334</v>
      </c>
      <c r="G46" s="2">
        <f t="shared" ca="1" si="21"/>
        <v>208.33333333333334</v>
      </c>
      <c r="H46" s="2">
        <f t="shared" ca="1" si="21"/>
        <v>208.33333333333334</v>
      </c>
      <c r="I46" s="2">
        <f t="shared" ca="1" si="21"/>
        <v>208.33333333333334</v>
      </c>
      <c r="J46" s="2">
        <f t="shared" ca="1" si="17"/>
        <v>1041.6666666666667</v>
      </c>
    </row>
    <row r="47" spans="1:12" x14ac:dyDescent="0.25">
      <c r="A47" s="3">
        <v>14</v>
      </c>
      <c r="D47" t="s">
        <v>7</v>
      </c>
      <c r="E47" s="2">
        <f ca="1">OFFSET(Zálohy!$D$32,A47,0)-OFFSET(Zálohy!$H$32,A47,0)</f>
        <v>0</v>
      </c>
      <c r="F47" s="2">
        <f t="shared" ref="F47:I47" ca="1" si="22">E47</f>
        <v>0</v>
      </c>
      <c r="G47" s="2">
        <f t="shared" ca="1" si="22"/>
        <v>0</v>
      </c>
      <c r="H47" s="2">
        <f t="shared" ca="1" si="22"/>
        <v>0</v>
      </c>
      <c r="I47" s="2">
        <f t="shared" ca="1" si="22"/>
        <v>0</v>
      </c>
      <c r="J47" s="2">
        <f t="shared" ca="1" si="17"/>
        <v>0</v>
      </c>
    </row>
    <row r="48" spans="1:12" x14ac:dyDescent="0.25">
      <c r="A48" s="3">
        <v>16</v>
      </c>
      <c r="D48" t="s">
        <v>8</v>
      </c>
      <c r="E48" s="2">
        <f ca="1">OFFSET(Zálohy!$D$32,A48,0)-OFFSET(Zálohy!$H$32,A48,0)</f>
        <v>2432.208333333333</v>
      </c>
      <c r="F48" s="2">
        <f ca="1">E48</f>
        <v>2432.208333333333</v>
      </c>
      <c r="G48" s="2">
        <f t="shared" ref="G48:I48" ca="1" si="23">F48</f>
        <v>2432.208333333333</v>
      </c>
      <c r="H48" s="2">
        <f t="shared" ca="1" si="23"/>
        <v>2432.208333333333</v>
      </c>
      <c r="I48" s="2">
        <f t="shared" ca="1" si="23"/>
        <v>2432.208333333333</v>
      </c>
      <c r="J48" s="2">
        <f t="shared" ca="1" si="17"/>
        <v>12161.041666666664</v>
      </c>
    </row>
    <row r="49" spans="3:12" x14ac:dyDescent="0.25">
      <c r="D49" s="1" t="s">
        <v>42</v>
      </c>
      <c r="E49" s="8">
        <f ca="1">SUM(E40:E48)</f>
        <v>18156.791666666668</v>
      </c>
      <c r="F49" s="8">
        <f t="shared" ref="F49:J49" ca="1" si="24">SUM(F40:F48)</f>
        <v>10247.470833333333</v>
      </c>
      <c r="G49" s="8">
        <f t="shared" ca="1" si="24"/>
        <v>10247.470833333333</v>
      </c>
      <c r="H49" s="8">
        <f t="shared" ca="1" si="24"/>
        <v>10247.470833333333</v>
      </c>
      <c r="I49" s="8">
        <f t="shared" ca="1" si="24"/>
        <v>10247.470833333333</v>
      </c>
      <c r="J49" s="8">
        <f t="shared" ca="1" si="24"/>
        <v>59146.674999999996</v>
      </c>
    </row>
    <row r="51" spans="3:12" x14ac:dyDescent="0.25">
      <c r="C51" t="s">
        <v>10</v>
      </c>
    </row>
    <row r="52" spans="3:12" x14ac:dyDescent="0.25">
      <c r="D52" t="s">
        <v>0</v>
      </c>
      <c r="E52" s="2">
        <v>8500</v>
      </c>
      <c r="F52" s="2"/>
      <c r="G52" s="2"/>
      <c r="H52" s="2"/>
      <c r="I52" s="2"/>
      <c r="J52" s="2">
        <f>SUM(E52:I52)</f>
        <v>8500</v>
      </c>
      <c r="L52" s="2">
        <f ca="1">J40-J52</f>
        <v>2362.7166666666672</v>
      </c>
    </row>
    <row r="53" spans="3:12" x14ac:dyDescent="0.25">
      <c r="D53" t="s">
        <v>1</v>
      </c>
      <c r="E53" s="2">
        <v>110</v>
      </c>
      <c r="F53" s="2">
        <v>110</v>
      </c>
      <c r="G53" s="2">
        <v>110</v>
      </c>
      <c r="H53" s="2">
        <v>110</v>
      </c>
      <c r="I53" s="2">
        <v>110</v>
      </c>
      <c r="J53" s="2">
        <f>SUM(E53:I53)</f>
        <v>550</v>
      </c>
      <c r="L53" s="2">
        <f t="shared" ref="L53:L60" ca="1" si="25">J41-J53</f>
        <v>144.44444444444446</v>
      </c>
    </row>
    <row r="54" spans="3:12" x14ac:dyDescent="0.25">
      <c r="D54" t="s">
        <v>2</v>
      </c>
      <c r="E54" s="2"/>
      <c r="F54" s="2"/>
      <c r="G54" s="2"/>
      <c r="H54" s="2"/>
      <c r="I54" s="2"/>
      <c r="J54" s="2">
        <f>SUM(E54:I54)</f>
        <v>0</v>
      </c>
      <c r="L54" s="2">
        <f t="shared" ca="1" si="25"/>
        <v>0</v>
      </c>
    </row>
    <row r="55" spans="3:12" x14ac:dyDescent="0.25">
      <c r="D55" t="s">
        <v>55</v>
      </c>
      <c r="E55" s="2"/>
      <c r="F55" s="2">
        <v>5500</v>
      </c>
      <c r="G55" s="2"/>
      <c r="H55" s="2"/>
      <c r="I55" s="2">
        <v>5500</v>
      </c>
      <c r="J55" s="2">
        <f>SUM(E55:I55)</f>
        <v>11000</v>
      </c>
      <c r="L55" s="2">
        <f t="shared" ca="1" si="25"/>
        <v>-2319.4444444444434</v>
      </c>
    </row>
    <row r="56" spans="3:12" x14ac:dyDescent="0.25">
      <c r="D56" t="s">
        <v>44</v>
      </c>
      <c r="E56" s="2"/>
      <c r="F56" s="2"/>
      <c r="G56" s="2"/>
      <c r="H56" s="2"/>
      <c r="I56" s="2"/>
      <c r="J56" s="2">
        <f>SUM(E56:I56)</f>
        <v>0</v>
      </c>
      <c r="L56" s="2">
        <f t="shared" ca="1" si="25"/>
        <v>17372.916666666668</v>
      </c>
    </row>
    <row r="57" spans="3:12" x14ac:dyDescent="0.25">
      <c r="D57" t="s">
        <v>5</v>
      </c>
      <c r="E57" s="2">
        <v>2000</v>
      </c>
      <c r="F57" s="2">
        <v>2000</v>
      </c>
      <c r="G57" s="2">
        <v>2000</v>
      </c>
      <c r="H57" s="2">
        <v>2000</v>
      </c>
      <c r="I57" s="2">
        <v>2000</v>
      </c>
      <c r="J57" s="2">
        <f>SUM(E57:I57)</f>
        <v>10000</v>
      </c>
      <c r="L57" s="2">
        <f t="shared" ca="1" si="25"/>
        <v>-1666.6666666666661</v>
      </c>
    </row>
    <row r="58" spans="3:12" x14ac:dyDescent="0.25">
      <c r="D58" t="s">
        <v>6</v>
      </c>
      <c r="E58" s="2"/>
      <c r="F58" s="2">
        <v>700</v>
      </c>
      <c r="G58" s="2">
        <v>200</v>
      </c>
      <c r="H58" s="2">
        <v>200</v>
      </c>
      <c r="I58" s="2">
        <v>200</v>
      </c>
      <c r="J58" s="2">
        <f>SUM(E58:I58)</f>
        <v>1300</v>
      </c>
      <c r="L58" s="2">
        <f t="shared" ca="1" si="25"/>
        <v>-258.33333333333326</v>
      </c>
    </row>
    <row r="59" spans="3:12" x14ac:dyDescent="0.25">
      <c r="D59" t="s">
        <v>7</v>
      </c>
      <c r="E59" s="2"/>
      <c r="F59" s="2"/>
      <c r="G59" s="2"/>
      <c r="H59" s="2"/>
      <c r="I59" s="2"/>
      <c r="J59" s="2">
        <f>SUM(E59:I59)</f>
        <v>0</v>
      </c>
      <c r="L59" s="2">
        <f t="shared" ca="1" si="25"/>
        <v>0</v>
      </c>
    </row>
    <row r="60" spans="3:12" x14ac:dyDescent="0.25">
      <c r="D60" t="s">
        <v>8</v>
      </c>
      <c r="E60" s="2">
        <v>2904</v>
      </c>
      <c r="F60" s="2">
        <v>2904</v>
      </c>
      <c r="G60" s="2">
        <v>2904</v>
      </c>
      <c r="H60" s="2">
        <v>2904</v>
      </c>
      <c r="I60" s="2">
        <v>2904</v>
      </c>
      <c r="J60" s="2">
        <f>SUM(E60:I60)</f>
        <v>14520</v>
      </c>
      <c r="L60" s="2">
        <f t="shared" ca="1" si="25"/>
        <v>-2358.9583333333358</v>
      </c>
    </row>
    <row r="61" spans="3:12" x14ac:dyDescent="0.25">
      <c r="D61" s="1" t="s">
        <v>42</v>
      </c>
      <c r="E61" s="8">
        <f>SUM(E52:E60)</f>
        <v>13514</v>
      </c>
      <c r="F61" s="8">
        <f t="shared" ref="F61:I61" si="26">SUM(F52:F60)</f>
        <v>11214</v>
      </c>
      <c r="G61" s="8">
        <f>SUM(G52:G60)</f>
        <v>5214</v>
      </c>
      <c r="H61" s="8">
        <f t="shared" si="26"/>
        <v>5214</v>
      </c>
      <c r="I61" s="8">
        <f t="shared" si="26"/>
        <v>10714</v>
      </c>
      <c r="J61" s="8">
        <f t="shared" ref="J61" si="27">SUM(J52:J60)</f>
        <v>45870</v>
      </c>
    </row>
    <row r="63" spans="3:12" x14ac:dyDescent="0.25">
      <c r="D63" t="s">
        <v>45</v>
      </c>
      <c r="E63" s="2">
        <f ca="1">E49-E61</f>
        <v>4642.7916666666679</v>
      </c>
      <c r="F63" s="2">
        <f t="shared" ref="F63:J63" ca="1" si="28">F49-F61</f>
        <v>-966.52916666666715</v>
      </c>
      <c r="G63" s="2">
        <f t="shared" ca="1" si="28"/>
        <v>5033.4708333333328</v>
      </c>
      <c r="H63" s="2">
        <f t="shared" ca="1" si="28"/>
        <v>5033.4708333333328</v>
      </c>
      <c r="I63" s="2">
        <f t="shared" ca="1" si="28"/>
        <v>-466.52916666666715</v>
      </c>
      <c r="J63" s="2">
        <f t="shared" ca="1" si="28"/>
        <v>13276.674999999996</v>
      </c>
    </row>
    <row r="64" spans="3:12" x14ac:dyDescent="0.25">
      <c r="D64" t="s">
        <v>46</v>
      </c>
      <c r="E64" s="2">
        <f ca="1">E63</f>
        <v>4642.7916666666679</v>
      </c>
      <c r="F64" s="2">
        <f ca="1">E64+F63</f>
        <v>3676.2625000000007</v>
      </c>
      <c r="G64" s="2">
        <f t="shared" ref="G64" ca="1" si="29">F64+G63</f>
        <v>8709.7333333333336</v>
      </c>
      <c r="H64" s="2">
        <f t="shared" ref="H64" ca="1" si="30">G64+H63</f>
        <v>13743.204166666666</v>
      </c>
      <c r="I64" s="2">
        <f t="shared" ref="I64" ca="1" si="31">H64+I63</f>
        <v>13276.674999999999</v>
      </c>
    </row>
  </sheetData>
  <phoneticPr fontId="2" type="noConversion"/>
  <conditionalFormatting sqref="L22:L28 L52:L60">
    <cfRule type="cellIs" dxfId="5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CB59C-AFE6-494C-9CA9-E15C86CF2CD4}">
  <dimension ref="A2:L64"/>
  <sheetViews>
    <sheetView topLeftCell="A31" workbookViewId="0">
      <selection activeCell="C19" sqref="C19"/>
    </sheetView>
  </sheetViews>
  <sheetFormatPr defaultRowHeight="15" x14ac:dyDescent="0.25"/>
  <cols>
    <col min="1" max="1" width="5" customWidth="1"/>
    <col min="4" max="4" width="36" customWidth="1"/>
    <col min="5" max="9" width="12.7109375" customWidth="1"/>
    <col min="12" max="12" width="32" customWidth="1"/>
  </cols>
  <sheetData>
    <row r="2" spans="1:12" x14ac:dyDescent="0.25">
      <c r="B2" s="10" t="s">
        <v>17</v>
      </c>
      <c r="C2" s="9"/>
      <c r="D2" s="9"/>
    </row>
    <row r="3" spans="1:12" x14ac:dyDescent="0.25">
      <c r="B3" s="9"/>
      <c r="C3" s="11" t="s">
        <v>18</v>
      </c>
      <c r="D3" s="11"/>
    </row>
    <row r="4" spans="1:12" x14ac:dyDescent="0.25">
      <c r="B4" s="9"/>
      <c r="C4" s="11"/>
      <c r="D4" s="11"/>
    </row>
    <row r="5" spans="1:12" x14ac:dyDescent="0.25">
      <c r="B5" s="9"/>
      <c r="C5" s="11" t="s">
        <v>43</v>
      </c>
      <c r="D5" s="9"/>
    </row>
    <row r="7" spans="1:12" x14ac:dyDescent="0.25">
      <c r="E7">
        <v>2023</v>
      </c>
    </row>
    <row r="8" spans="1:12" x14ac:dyDescent="0.25">
      <c r="E8" t="s">
        <v>12</v>
      </c>
      <c r="F8" t="s">
        <v>13</v>
      </c>
      <c r="G8" t="s">
        <v>14</v>
      </c>
      <c r="H8" t="s">
        <v>15</v>
      </c>
      <c r="I8" t="s">
        <v>16</v>
      </c>
      <c r="J8" t="s">
        <v>42</v>
      </c>
      <c r="L8" t="s">
        <v>56</v>
      </c>
    </row>
    <row r="9" spans="1:12" x14ac:dyDescent="0.25">
      <c r="A9" s="4"/>
      <c r="B9" s="5" t="s">
        <v>11</v>
      </c>
      <c r="C9" s="4"/>
    </row>
    <row r="10" spans="1:12" x14ac:dyDescent="0.25">
      <c r="C10" t="s">
        <v>9</v>
      </c>
    </row>
    <row r="11" spans="1:12" x14ac:dyDescent="0.25">
      <c r="A11" s="3">
        <v>0</v>
      </c>
      <c r="D11" t="s">
        <v>0</v>
      </c>
      <c r="E11" s="12">
        <v>8500</v>
      </c>
      <c r="F11" s="2">
        <f ca="1">OFFSET(Zálohy!$D$7,B11,0)</f>
        <v>708.33333333333337</v>
      </c>
      <c r="G11" s="2">
        <f t="shared" ref="G11:I11" ca="1" si="0">F11</f>
        <v>708.33333333333337</v>
      </c>
      <c r="H11" s="2">
        <f t="shared" ca="1" si="0"/>
        <v>708.33333333333337</v>
      </c>
      <c r="I11" s="2">
        <f t="shared" ca="1" si="0"/>
        <v>708.33333333333337</v>
      </c>
      <c r="J11" s="2">
        <f ca="1">SUM(E11:I11)</f>
        <v>11333.333333333336</v>
      </c>
    </row>
    <row r="12" spans="1:12" x14ac:dyDescent="0.25">
      <c r="A12" s="3">
        <v>2</v>
      </c>
      <c r="D12" t="s">
        <v>1</v>
      </c>
      <c r="E12" s="2">
        <f ca="1">OFFSET(Zálohy!$D$7,A12,0)</f>
        <v>166.66666666666666</v>
      </c>
      <c r="F12" s="2">
        <f t="shared" ref="F12:I18" ca="1" si="1">E12</f>
        <v>166.66666666666666</v>
      </c>
      <c r="G12" s="2">
        <f t="shared" ca="1" si="1"/>
        <v>166.66666666666666</v>
      </c>
      <c r="H12" s="2">
        <f t="shared" ca="1" si="1"/>
        <v>166.66666666666666</v>
      </c>
      <c r="I12" s="2">
        <f t="shared" ca="1" si="1"/>
        <v>166.66666666666666</v>
      </c>
      <c r="J12" s="2">
        <f ca="1">SUM(E12:I12)</f>
        <v>833.33333333333326</v>
      </c>
    </row>
    <row r="13" spans="1:12" x14ac:dyDescent="0.25">
      <c r="A13" s="3">
        <v>4</v>
      </c>
      <c r="D13" t="s">
        <v>2</v>
      </c>
      <c r="E13" s="2">
        <f ca="1">OFFSET(Zálohy!$D$7,A13,0)</f>
        <v>416.66666666666669</v>
      </c>
      <c r="F13" s="2">
        <f t="shared" ca="1" si="1"/>
        <v>416.66666666666669</v>
      </c>
      <c r="G13" s="2">
        <f t="shared" ca="1" si="1"/>
        <v>416.66666666666669</v>
      </c>
      <c r="H13" s="2">
        <f t="shared" ca="1" si="1"/>
        <v>416.66666666666669</v>
      </c>
      <c r="I13" s="2">
        <f t="shared" ca="1" si="1"/>
        <v>416.66666666666669</v>
      </c>
      <c r="J13" s="2">
        <f t="shared" ref="J13:J18" ca="1" si="2">SUM(E13:I13)</f>
        <v>2083.3333333333335</v>
      </c>
    </row>
    <row r="14" spans="1:12" x14ac:dyDescent="0.25">
      <c r="A14" s="3">
        <v>6</v>
      </c>
      <c r="D14" t="s">
        <v>3</v>
      </c>
      <c r="E14" s="2">
        <f ca="1">OFFSET(Zálohy!$D$7,A14,0)</f>
        <v>2083.3333333333335</v>
      </c>
      <c r="F14" s="2">
        <f t="shared" ca="1" si="1"/>
        <v>2083.3333333333335</v>
      </c>
      <c r="G14" s="2">
        <f t="shared" ca="1" si="1"/>
        <v>2083.3333333333335</v>
      </c>
      <c r="H14" s="2">
        <f t="shared" ca="1" si="1"/>
        <v>2083.3333333333335</v>
      </c>
      <c r="I14" s="2">
        <f t="shared" ca="1" si="1"/>
        <v>2083.3333333333335</v>
      </c>
      <c r="J14" s="2">
        <f t="shared" ca="1" si="2"/>
        <v>10416.666666666668</v>
      </c>
    </row>
    <row r="15" spans="1:12" x14ac:dyDescent="0.25">
      <c r="A15" s="3">
        <v>8</v>
      </c>
      <c r="D15" t="s">
        <v>44</v>
      </c>
      <c r="E15" s="2">
        <f ca="1">OFFSET(Zálohy!$D$7,A15,0)</f>
        <v>4166.666666666667</v>
      </c>
      <c r="F15" s="2">
        <f t="shared" ca="1" si="1"/>
        <v>4166.666666666667</v>
      </c>
      <c r="G15" s="2">
        <f t="shared" ca="1" si="1"/>
        <v>4166.666666666667</v>
      </c>
      <c r="H15" s="2">
        <f t="shared" ca="1" si="1"/>
        <v>4166.666666666667</v>
      </c>
      <c r="I15" s="2">
        <f t="shared" ca="1" si="1"/>
        <v>4166.666666666667</v>
      </c>
      <c r="J15" s="2">
        <f t="shared" ca="1" si="2"/>
        <v>20833.333333333336</v>
      </c>
    </row>
    <row r="16" spans="1:12" x14ac:dyDescent="0.25">
      <c r="A16" s="3">
        <v>10</v>
      </c>
      <c r="D16" t="s">
        <v>5</v>
      </c>
      <c r="E16" s="2">
        <f ca="1">OFFSET(Zálohy!$D$7,A16,0)</f>
        <v>3000</v>
      </c>
      <c r="F16" s="2">
        <f t="shared" ca="1" si="1"/>
        <v>3000</v>
      </c>
      <c r="G16" s="2">
        <f t="shared" ca="1" si="1"/>
        <v>3000</v>
      </c>
      <c r="H16" s="2">
        <f t="shared" ca="1" si="1"/>
        <v>3000</v>
      </c>
      <c r="I16" s="2">
        <f t="shared" ca="1" si="1"/>
        <v>3000</v>
      </c>
      <c r="J16" s="2">
        <f t="shared" ca="1" si="2"/>
        <v>15000</v>
      </c>
    </row>
    <row r="17" spans="1:12" x14ac:dyDescent="0.25">
      <c r="A17" s="3">
        <v>12</v>
      </c>
      <c r="D17" t="s">
        <v>6</v>
      </c>
      <c r="E17" s="2">
        <f ca="1">OFFSET(Zálohy!$D$7,A17,0)</f>
        <v>250</v>
      </c>
      <c r="F17" s="2">
        <f t="shared" ca="1" si="1"/>
        <v>250</v>
      </c>
      <c r="G17" s="2">
        <f t="shared" ca="1" si="1"/>
        <v>250</v>
      </c>
      <c r="H17" s="2">
        <f t="shared" ca="1" si="1"/>
        <v>250</v>
      </c>
      <c r="I17" s="2">
        <f t="shared" ca="1" si="1"/>
        <v>250</v>
      </c>
      <c r="J17" s="2">
        <f t="shared" ca="1" si="2"/>
        <v>1250</v>
      </c>
    </row>
    <row r="18" spans="1:12" x14ac:dyDescent="0.25">
      <c r="A18" s="3">
        <v>14</v>
      </c>
      <c r="D18" t="s">
        <v>7</v>
      </c>
      <c r="E18" s="2">
        <f ca="1">OFFSET(Zálohy!$D$7,A18,0)</f>
        <v>2000</v>
      </c>
      <c r="F18" s="2">
        <f t="shared" ca="1" si="1"/>
        <v>2000</v>
      </c>
      <c r="G18" s="2">
        <f t="shared" ca="1" si="1"/>
        <v>2000</v>
      </c>
      <c r="H18" s="2">
        <f t="shared" ca="1" si="1"/>
        <v>2000</v>
      </c>
      <c r="I18" s="2">
        <f t="shared" ca="1" si="1"/>
        <v>2000</v>
      </c>
      <c r="J18" s="2">
        <f t="shared" ca="1" si="2"/>
        <v>10000</v>
      </c>
    </row>
    <row r="19" spans="1:12" x14ac:dyDescent="0.25">
      <c r="D19" s="1" t="s">
        <v>42</v>
      </c>
      <c r="E19" s="8">
        <f ca="1">SUM(E11:E18)</f>
        <v>20583.333333333332</v>
      </c>
      <c r="F19" s="8">
        <f t="shared" ref="F19:J19" ca="1" si="3">SUM(F11:F18)</f>
        <v>12791.666666666668</v>
      </c>
      <c r="G19" s="8">
        <f t="shared" ca="1" si="3"/>
        <v>12791.666666666668</v>
      </c>
      <c r="H19" s="8">
        <f t="shared" ca="1" si="3"/>
        <v>12791.666666666668</v>
      </c>
      <c r="I19" s="8">
        <f t="shared" ca="1" si="3"/>
        <v>12791.666666666668</v>
      </c>
      <c r="J19" s="8">
        <f t="shared" ca="1" si="3"/>
        <v>71750</v>
      </c>
    </row>
    <row r="21" spans="1:12" x14ac:dyDescent="0.25">
      <c r="C21" t="s">
        <v>10</v>
      </c>
    </row>
    <row r="22" spans="1:12" x14ac:dyDescent="0.25">
      <c r="D22" t="s">
        <v>0</v>
      </c>
      <c r="E22" s="2">
        <v>8500</v>
      </c>
      <c r="F22" s="2"/>
      <c r="G22" s="2"/>
      <c r="H22" s="2"/>
      <c r="I22" s="2"/>
      <c r="J22" s="2">
        <f>SUM(E22:I22)</f>
        <v>8500</v>
      </c>
      <c r="L22" s="2">
        <f ca="1">J11-J22</f>
        <v>2833.3333333333358</v>
      </c>
    </row>
    <row r="23" spans="1:12" x14ac:dyDescent="0.25">
      <c r="D23" t="s">
        <v>1</v>
      </c>
      <c r="E23" s="2">
        <v>110</v>
      </c>
      <c r="F23" s="2">
        <v>110</v>
      </c>
      <c r="G23" s="2">
        <v>110</v>
      </c>
      <c r="H23" s="2">
        <v>110</v>
      </c>
      <c r="I23" s="2">
        <v>110</v>
      </c>
      <c r="J23" s="2">
        <f>SUM(E23:I23)</f>
        <v>550</v>
      </c>
      <c r="L23" s="2">
        <f t="shared" ref="L23:L29" ca="1" si="4">J12-J23</f>
        <v>283.33333333333326</v>
      </c>
    </row>
    <row r="24" spans="1:12" x14ac:dyDescent="0.25">
      <c r="D24" t="s">
        <v>2</v>
      </c>
      <c r="E24" s="2"/>
      <c r="F24" s="2"/>
      <c r="G24" s="2"/>
      <c r="H24" s="2"/>
      <c r="I24" s="2"/>
      <c r="J24" s="2">
        <f>SUM(E24:I24)</f>
        <v>0</v>
      </c>
      <c r="L24" s="2">
        <f t="shared" ca="1" si="4"/>
        <v>2083.3333333333335</v>
      </c>
    </row>
    <row r="25" spans="1:12" x14ac:dyDescent="0.25">
      <c r="D25" t="s">
        <v>55</v>
      </c>
      <c r="E25" s="2"/>
      <c r="F25" s="2">
        <v>5500</v>
      </c>
      <c r="G25" s="2"/>
      <c r="H25" s="2"/>
      <c r="I25" s="2">
        <v>5500</v>
      </c>
      <c r="J25" s="2">
        <f>SUM(E25:I25)</f>
        <v>11000</v>
      </c>
      <c r="L25" s="2">
        <f t="shared" ca="1" si="4"/>
        <v>-583.33333333333212</v>
      </c>
    </row>
    <row r="26" spans="1:12" x14ac:dyDescent="0.25">
      <c r="D26" t="s">
        <v>44</v>
      </c>
      <c r="E26" s="2"/>
      <c r="F26" s="2"/>
      <c r="G26" s="2"/>
      <c r="H26" s="2"/>
      <c r="I26" s="2"/>
      <c r="J26" s="2">
        <f>SUM(E26:I26)</f>
        <v>0</v>
      </c>
      <c r="L26" s="2">
        <f t="shared" ca="1" si="4"/>
        <v>20833.333333333336</v>
      </c>
    </row>
    <row r="27" spans="1:12" x14ac:dyDescent="0.25">
      <c r="D27" t="s">
        <v>5</v>
      </c>
      <c r="E27" s="2">
        <v>3000</v>
      </c>
      <c r="F27" s="2">
        <v>3000</v>
      </c>
      <c r="G27" s="2">
        <v>3000</v>
      </c>
      <c r="H27" s="2">
        <v>3000</v>
      </c>
      <c r="I27" s="2">
        <v>3000</v>
      </c>
      <c r="J27" s="2">
        <f>SUM(E27:I27)</f>
        <v>15000</v>
      </c>
      <c r="L27" s="2">
        <f t="shared" ca="1" si="4"/>
        <v>0</v>
      </c>
    </row>
    <row r="28" spans="1:12" x14ac:dyDescent="0.25">
      <c r="D28" t="s">
        <v>6</v>
      </c>
      <c r="E28" s="2"/>
      <c r="F28" s="2">
        <v>700</v>
      </c>
      <c r="G28" s="2">
        <v>200</v>
      </c>
      <c r="H28" s="2">
        <v>200</v>
      </c>
      <c r="I28" s="2">
        <v>200</v>
      </c>
      <c r="J28" s="2">
        <f>SUM(E28:I28)</f>
        <v>1300</v>
      </c>
      <c r="L28" s="2">
        <f t="shared" ca="1" si="4"/>
        <v>-50</v>
      </c>
    </row>
    <row r="29" spans="1:12" x14ac:dyDescent="0.25">
      <c r="D29" t="s">
        <v>7</v>
      </c>
      <c r="E29" s="2"/>
      <c r="F29" s="2">
        <v>2000</v>
      </c>
      <c r="G29" s="2">
        <v>2000</v>
      </c>
      <c r="H29" s="2">
        <v>2000</v>
      </c>
      <c r="I29" s="2">
        <v>2000</v>
      </c>
      <c r="J29" s="2">
        <f>SUM(E29:I29)</f>
        <v>8000</v>
      </c>
      <c r="L29" s="2">
        <f t="shared" ca="1" si="4"/>
        <v>2000</v>
      </c>
    </row>
    <row r="30" spans="1:12" x14ac:dyDescent="0.25">
      <c r="D30" s="1" t="s">
        <v>42</v>
      </c>
      <c r="E30" s="8">
        <f>SUM(E22:E29)</f>
        <v>11610</v>
      </c>
      <c r="F30" s="8">
        <f t="shared" ref="F30:J30" si="5">SUM(F22:F29)</f>
        <v>11310</v>
      </c>
      <c r="G30" s="8">
        <f t="shared" si="5"/>
        <v>5310</v>
      </c>
      <c r="H30" s="8">
        <f t="shared" si="5"/>
        <v>5310</v>
      </c>
      <c r="I30" s="8">
        <f t="shared" si="5"/>
        <v>10810</v>
      </c>
      <c r="J30" s="8">
        <f t="shared" si="5"/>
        <v>44350</v>
      </c>
      <c r="L30" s="2"/>
    </row>
    <row r="32" spans="1:12" x14ac:dyDescent="0.25">
      <c r="D32" t="s">
        <v>45</v>
      </c>
      <c r="E32" s="2">
        <f ca="1">E19-E30</f>
        <v>8973.3333333333321</v>
      </c>
      <c r="F32" s="2">
        <f t="shared" ref="F32:J32" ca="1" si="6">F19-F30</f>
        <v>1481.6666666666679</v>
      </c>
      <c r="G32" s="2">
        <f t="shared" ca="1" si="6"/>
        <v>7481.6666666666679</v>
      </c>
      <c r="H32" s="2">
        <f t="shared" ca="1" si="6"/>
        <v>7481.6666666666679</v>
      </c>
      <c r="I32" s="2">
        <f t="shared" ca="1" si="6"/>
        <v>1981.6666666666679</v>
      </c>
      <c r="J32" s="2">
        <f t="shared" ca="1" si="6"/>
        <v>27400</v>
      </c>
    </row>
    <row r="33" spans="1:12" x14ac:dyDescent="0.25">
      <c r="D33" t="s">
        <v>46</v>
      </c>
      <c r="E33" s="2">
        <f ca="1">E32</f>
        <v>8973.3333333333321</v>
      </c>
      <c r="F33" s="2">
        <f ca="1">E33+F32</f>
        <v>10455</v>
      </c>
      <c r="G33" s="2">
        <f t="shared" ref="G33:I33" ca="1" si="7">F33+G32</f>
        <v>17936.666666666668</v>
      </c>
      <c r="H33" s="2">
        <f t="shared" ca="1" si="7"/>
        <v>25418.333333333336</v>
      </c>
      <c r="I33" s="2">
        <f t="shared" ca="1" si="7"/>
        <v>27400.000000000004</v>
      </c>
    </row>
    <row r="35" spans="1:12" ht="7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5">
      <c r="E36">
        <v>2023</v>
      </c>
    </row>
    <row r="37" spans="1:12" x14ac:dyDescent="0.25">
      <c r="E37" t="s">
        <v>12</v>
      </c>
      <c r="F37" t="s">
        <v>13</v>
      </c>
      <c r="G37" t="s">
        <v>14</v>
      </c>
      <c r="H37" t="s">
        <v>15</v>
      </c>
      <c r="I37" t="s">
        <v>16</v>
      </c>
      <c r="J37" t="s">
        <v>42</v>
      </c>
      <c r="L37" t="s">
        <v>56</v>
      </c>
    </row>
    <row r="38" spans="1:12" x14ac:dyDescent="0.25">
      <c r="A38" s="6"/>
      <c r="B38" s="7" t="s">
        <v>47</v>
      </c>
      <c r="C38" s="6"/>
    </row>
    <row r="39" spans="1:12" x14ac:dyDescent="0.25">
      <c r="C39" t="s">
        <v>9</v>
      </c>
    </row>
    <row r="40" spans="1:12" x14ac:dyDescent="0.25">
      <c r="A40" s="3">
        <v>0</v>
      </c>
      <c r="D40" t="s">
        <v>0</v>
      </c>
      <c r="E40" s="12">
        <v>8500</v>
      </c>
      <c r="F40" s="2">
        <f ca="1">OFFSET(Zálohy!$D$32,B40,0)</f>
        <v>708.33333333333337</v>
      </c>
      <c r="G40" s="2">
        <f t="shared" ref="G40:I40" ca="1" si="8">F40</f>
        <v>708.33333333333337</v>
      </c>
      <c r="H40" s="2">
        <f t="shared" ca="1" si="8"/>
        <v>708.33333333333337</v>
      </c>
      <c r="I40" s="2">
        <f t="shared" ca="1" si="8"/>
        <v>708.33333333333337</v>
      </c>
      <c r="J40" s="2">
        <f ca="1">SUM(E40:I40)</f>
        <v>11333.333333333336</v>
      </c>
    </row>
    <row r="41" spans="1:12" x14ac:dyDescent="0.25">
      <c r="A41" s="3">
        <v>2</v>
      </c>
      <c r="D41" t="s">
        <v>1</v>
      </c>
      <c r="E41" s="2">
        <f ca="1">OFFSET(Zálohy!$D$32,A41,0)</f>
        <v>166.66666666666666</v>
      </c>
      <c r="F41" s="2">
        <f t="shared" ref="F41:I48" ca="1" si="9">E41</f>
        <v>166.66666666666666</v>
      </c>
      <c r="G41" s="2">
        <f t="shared" ca="1" si="9"/>
        <v>166.66666666666666</v>
      </c>
      <c r="H41" s="2">
        <f t="shared" ca="1" si="9"/>
        <v>166.66666666666666</v>
      </c>
      <c r="I41" s="2">
        <f t="shared" ca="1" si="9"/>
        <v>166.66666666666666</v>
      </c>
      <c r="J41" s="2">
        <f ca="1">SUM(E41:I41)</f>
        <v>833.33333333333326</v>
      </c>
    </row>
    <row r="42" spans="1:12" x14ac:dyDescent="0.25">
      <c r="A42" s="3">
        <v>4</v>
      </c>
      <c r="D42" t="s">
        <v>2</v>
      </c>
      <c r="E42" s="2">
        <f ca="1">OFFSET(Zálohy!$D$32,A42,0)</f>
        <v>0</v>
      </c>
      <c r="F42" s="2">
        <f t="shared" ca="1" si="9"/>
        <v>0</v>
      </c>
      <c r="G42" s="2">
        <f t="shared" ca="1" si="9"/>
        <v>0</v>
      </c>
      <c r="H42" s="2">
        <f t="shared" ca="1" si="9"/>
        <v>0</v>
      </c>
      <c r="I42" s="2">
        <f t="shared" ca="1" si="9"/>
        <v>0</v>
      </c>
      <c r="J42" s="2">
        <f t="shared" ref="J42:J48" ca="1" si="10">SUM(E42:I42)</f>
        <v>0</v>
      </c>
    </row>
    <row r="43" spans="1:12" x14ac:dyDescent="0.25">
      <c r="A43" s="3">
        <v>6</v>
      </c>
      <c r="D43" t="s">
        <v>3</v>
      </c>
      <c r="E43" s="2">
        <f ca="1">OFFSET(Zálohy!$D$32,A43,0)</f>
        <v>2083.3333333333335</v>
      </c>
      <c r="F43" s="2">
        <f t="shared" ca="1" si="9"/>
        <v>2083.3333333333335</v>
      </c>
      <c r="G43" s="2">
        <f t="shared" ca="1" si="9"/>
        <v>2083.3333333333335</v>
      </c>
      <c r="H43" s="2">
        <f t="shared" ca="1" si="9"/>
        <v>2083.3333333333335</v>
      </c>
      <c r="I43" s="2">
        <f t="shared" ca="1" si="9"/>
        <v>2083.3333333333335</v>
      </c>
      <c r="J43" s="2">
        <f t="shared" ca="1" si="10"/>
        <v>10416.666666666668</v>
      </c>
    </row>
    <row r="44" spans="1:12" x14ac:dyDescent="0.25">
      <c r="A44" s="3">
        <v>8</v>
      </c>
      <c r="D44" t="s">
        <v>44</v>
      </c>
      <c r="E44" s="2">
        <f ca="1">OFFSET(Zálohy!$D$32,A44,0)</f>
        <v>4166.666666666667</v>
      </c>
      <c r="F44" s="2">
        <f t="shared" ca="1" si="9"/>
        <v>4166.666666666667</v>
      </c>
      <c r="G44" s="2">
        <f t="shared" ca="1" si="9"/>
        <v>4166.666666666667</v>
      </c>
      <c r="H44" s="2">
        <f t="shared" ca="1" si="9"/>
        <v>4166.666666666667</v>
      </c>
      <c r="I44" s="2">
        <f t="shared" ca="1" si="9"/>
        <v>4166.666666666667</v>
      </c>
      <c r="J44" s="2">
        <f t="shared" ca="1" si="10"/>
        <v>20833.333333333336</v>
      </c>
    </row>
    <row r="45" spans="1:12" x14ac:dyDescent="0.25">
      <c r="A45" s="3">
        <v>10</v>
      </c>
      <c r="D45" t="s">
        <v>5</v>
      </c>
      <c r="E45" s="2">
        <f ca="1">OFFSET(Zálohy!$D$32,A45,0)</f>
        <v>2000</v>
      </c>
      <c r="F45" s="2">
        <f t="shared" ca="1" si="9"/>
        <v>2000</v>
      </c>
      <c r="G45" s="2">
        <f t="shared" ca="1" si="9"/>
        <v>2000</v>
      </c>
      <c r="H45" s="2">
        <f t="shared" ca="1" si="9"/>
        <v>2000</v>
      </c>
      <c r="I45" s="2">
        <f t="shared" ca="1" si="9"/>
        <v>2000</v>
      </c>
      <c r="J45" s="2">
        <f t="shared" ca="1" si="10"/>
        <v>10000</v>
      </c>
    </row>
    <row r="46" spans="1:12" x14ac:dyDescent="0.25">
      <c r="A46" s="3">
        <v>12</v>
      </c>
      <c r="D46" t="s">
        <v>6</v>
      </c>
      <c r="E46" s="2">
        <f ca="1">OFFSET(Zálohy!$D$32,A46,0)</f>
        <v>250</v>
      </c>
      <c r="F46" s="2">
        <f t="shared" ca="1" si="9"/>
        <v>250</v>
      </c>
      <c r="G46" s="2">
        <f t="shared" ca="1" si="9"/>
        <v>250</v>
      </c>
      <c r="H46" s="2">
        <f t="shared" ca="1" si="9"/>
        <v>250</v>
      </c>
      <c r="I46" s="2">
        <f t="shared" ca="1" si="9"/>
        <v>250</v>
      </c>
      <c r="J46" s="2">
        <f t="shared" ca="1" si="10"/>
        <v>1250</v>
      </c>
    </row>
    <row r="47" spans="1:12" x14ac:dyDescent="0.25">
      <c r="A47" s="3">
        <v>14</v>
      </c>
      <c r="D47" t="s">
        <v>7</v>
      </c>
      <c r="E47" s="2">
        <f ca="1">OFFSET(Zálohy!$D$32,A47,0)</f>
        <v>0</v>
      </c>
      <c r="F47" s="2">
        <f t="shared" ca="1" si="9"/>
        <v>0</v>
      </c>
      <c r="G47" s="2">
        <f t="shared" ca="1" si="9"/>
        <v>0</v>
      </c>
      <c r="H47" s="2">
        <f t="shared" ca="1" si="9"/>
        <v>0</v>
      </c>
      <c r="I47" s="2">
        <f t="shared" ca="1" si="9"/>
        <v>0</v>
      </c>
      <c r="J47" s="2">
        <f t="shared" ca="1" si="10"/>
        <v>0</v>
      </c>
    </row>
    <row r="48" spans="1:12" x14ac:dyDescent="0.25">
      <c r="A48" s="3">
        <v>16</v>
      </c>
      <c r="D48" t="s">
        <v>8</v>
      </c>
      <c r="E48" s="2">
        <f ca="1">OFFSET(Zálohy!$D$32,A48,0)</f>
        <v>2916.6666666666665</v>
      </c>
      <c r="F48" s="2">
        <f ca="1">E48</f>
        <v>2916.6666666666665</v>
      </c>
      <c r="G48" s="2">
        <f t="shared" ca="1" si="9"/>
        <v>2916.6666666666665</v>
      </c>
      <c r="H48" s="2">
        <f t="shared" ca="1" si="9"/>
        <v>2916.6666666666665</v>
      </c>
      <c r="I48" s="2">
        <f t="shared" ca="1" si="9"/>
        <v>2916.6666666666665</v>
      </c>
      <c r="J48" s="2">
        <f t="shared" ca="1" si="10"/>
        <v>14583.333333333332</v>
      </c>
    </row>
    <row r="49" spans="3:12" x14ac:dyDescent="0.25">
      <c r="D49" s="1" t="s">
        <v>42</v>
      </c>
      <c r="E49" s="8">
        <f ca="1">SUM(E40:E48)</f>
        <v>20083.333333333336</v>
      </c>
      <c r="F49" s="8">
        <f t="shared" ref="F49:J49" ca="1" si="11">SUM(F40:F48)</f>
        <v>12291.666666666666</v>
      </c>
      <c r="G49" s="8">
        <f t="shared" ca="1" si="11"/>
        <v>12291.666666666666</v>
      </c>
      <c r="H49" s="8">
        <f t="shared" ca="1" si="11"/>
        <v>12291.666666666666</v>
      </c>
      <c r="I49" s="8">
        <f t="shared" ca="1" si="11"/>
        <v>12291.666666666666</v>
      </c>
      <c r="J49" s="8">
        <f t="shared" ca="1" si="11"/>
        <v>69250</v>
      </c>
    </row>
    <row r="51" spans="3:12" x14ac:dyDescent="0.25">
      <c r="C51" t="s">
        <v>10</v>
      </c>
    </row>
    <row r="52" spans="3:12" x14ac:dyDescent="0.25">
      <c r="D52" t="s">
        <v>0</v>
      </c>
      <c r="E52" s="2">
        <v>8500</v>
      </c>
      <c r="F52" s="2"/>
      <c r="G52" s="2"/>
      <c r="H52" s="2"/>
      <c r="I52" s="2"/>
      <c r="J52" s="2">
        <f>SUM(E52:I52)</f>
        <v>8500</v>
      </c>
      <c r="L52" s="2">
        <f ca="1">J40-J52</f>
        <v>2833.3333333333358</v>
      </c>
    </row>
    <row r="53" spans="3:12" x14ac:dyDescent="0.25">
      <c r="D53" t="s">
        <v>1</v>
      </c>
      <c r="E53" s="2">
        <v>110</v>
      </c>
      <c r="F53" s="2">
        <v>110</v>
      </c>
      <c r="G53" s="2">
        <v>110</v>
      </c>
      <c r="H53" s="2">
        <v>110</v>
      </c>
      <c r="I53" s="2">
        <v>110</v>
      </c>
      <c r="J53" s="2">
        <f>SUM(E53:I53)</f>
        <v>550</v>
      </c>
      <c r="L53" s="2">
        <f t="shared" ref="L53:L60" ca="1" si="12">J41-J53</f>
        <v>283.33333333333326</v>
      </c>
    </row>
    <row r="54" spans="3:12" x14ac:dyDescent="0.25">
      <c r="D54" t="s">
        <v>2</v>
      </c>
      <c r="E54" s="2"/>
      <c r="F54" s="2"/>
      <c r="G54" s="2"/>
      <c r="H54" s="2"/>
      <c r="I54" s="2"/>
      <c r="J54" s="2">
        <f>SUM(E54:I54)</f>
        <v>0</v>
      </c>
      <c r="L54" s="2">
        <f t="shared" ca="1" si="12"/>
        <v>0</v>
      </c>
    </row>
    <row r="55" spans="3:12" x14ac:dyDescent="0.25">
      <c r="D55" t="s">
        <v>55</v>
      </c>
      <c r="E55" s="2"/>
      <c r="F55" s="2">
        <v>5500</v>
      </c>
      <c r="G55" s="2"/>
      <c r="H55" s="2"/>
      <c r="I55" s="2">
        <v>5500</v>
      </c>
      <c r="J55" s="2">
        <f>SUM(E55:I55)</f>
        <v>11000</v>
      </c>
      <c r="L55" s="2">
        <f t="shared" ca="1" si="12"/>
        <v>-583.33333333333212</v>
      </c>
    </row>
    <row r="56" spans="3:12" x14ac:dyDescent="0.25">
      <c r="D56" t="s">
        <v>44</v>
      </c>
      <c r="E56" s="2"/>
      <c r="F56" s="2"/>
      <c r="G56" s="2"/>
      <c r="H56" s="2"/>
      <c r="I56" s="2"/>
      <c r="J56" s="2">
        <f>SUM(E56:I56)</f>
        <v>0</v>
      </c>
      <c r="L56" s="2">
        <f t="shared" ca="1" si="12"/>
        <v>20833.333333333336</v>
      </c>
    </row>
    <row r="57" spans="3:12" x14ac:dyDescent="0.25">
      <c r="D57" t="s">
        <v>5</v>
      </c>
      <c r="E57" s="2">
        <v>2000</v>
      </c>
      <c r="F57" s="2">
        <v>2000</v>
      </c>
      <c r="G57" s="2">
        <v>2000</v>
      </c>
      <c r="H57" s="2">
        <v>2000</v>
      </c>
      <c r="I57" s="2">
        <v>2000</v>
      </c>
      <c r="J57" s="2">
        <f>SUM(E57:I57)</f>
        <v>10000</v>
      </c>
      <c r="L57" s="2">
        <f t="shared" ca="1" si="12"/>
        <v>0</v>
      </c>
    </row>
    <row r="58" spans="3:12" x14ac:dyDescent="0.25">
      <c r="D58" t="s">
        <v>6</v>
      </c>
      <c r="E58" s="2"/>
      <c r="F58" s="2">
        <v>700</v>
      </c>
      <c r="G58" s="2">
        <v>200</v>
      </c>
      <c r="H58" s="2">
        <v>200</v>
      </c>
      <c r="I58" s="2">
        <v>200</v>
      </c>
      <c r="J58" s="2">
        <f>SUM(E58:I58)</f>
        <v>1300</v>
      </c>
      <c r="L58" s="2">
        <f t="shared" ca="1" si="12"/>
        <v>-50</v>
      </c>
    </row>
    <row r="59" spans="3:12" x14ac:dyDescent="0.25">
      <c r="D59" t="s">
        <v>7</v>
      </c>
      <c r="E59" s="2"/>
      <c r="F59" s="2"/>
      <c r="G59" s="2"/>
      <c r="H59" s="2"/>
      <c r="I59" s="2"/>
      <c r="J59" s="2">
        <f>SUM(E59:I59)</f>
        <v>0</v>
      </c>
      <c r="L59" s="2">
        <f t="shared" ca="1" si="12"/>
        <v>0</v>
      </c>
    </row>
    <row r="60" spans="3:12" x14ac:dyDescent="0.25">
      <c r="D60" t="s">
        <v>8</v>
      </c>
      <c r="E60" s="2">
        <v>2904</v>
      </c>
      <c r="F60" s="2">
        <v>2904</v>
      </c>
      <c r="G60" s="2">
        <v>2904</v>
      </c>
      <c r="H60" s="2">
        <v>2904</v>
      </c>
      <c r="I60" s="2">
        <v>2904</v>
      </c>
      <c r="J60" s="2">
        <f>SUM(E60:I60)</f>
        <v>14520</v>
      </c>
      <c r="L60" s="2">
        <f t="shared" ca="1" si="12"/>
        <v>63.333333333332121</v>
      </c>
    </row>
    <row r="61" spans="3:12" x14ac:dyDescent="0.25">
      <c r="D61" s="1" t="s">
        <v>42</v>
      </c>
      <c r="E61" s="8">
        <f>SUM(E52:E60)</f>
        <v>13514</v>
      </c>
      <c r="F61" s="8">
        <f t="shared" ref="F61:I61" si="13">SUM(F52:F60)</f>
        <v>11214</v>
      </c>
      <c r="G61" s="8">
        <f>SUM(G52:G60)</f>
        <v>5214</v>
      </c>
      <c r="H61" s="8">
        <f t="shared" si="13"/>
        <v>5214</v>
      </c>
      <c r="I61" s="8">
        <f t="shared" si="13"/>
        <v>10714</v>
      </c>
      <c r="J61" s="8">
        <f t="shared" ref="J61" si="14">SUM(J52:J60)</f>
        <v>45870</v>
      </c>
    </row>
    <row r="63" spans="3:12" x14ac:dyDescent="0.25">
      <c r="D63" t="s">
        <v>45</v>
      </c>
      <c r="E63" s="2">
        <f ca="1">E49-E61</f>
        <v>6569.3333333333358</v>
      </c>
      <c r="F63" s="2">
        <f t="shared" ref="F63:J63" ca="1" si="15">F49-F61</f>
        <v>1077.6666666666661</v>
      </c>
      <c r="G63" s="2">
        <f t="shared" ca="1" si="15"/>
        <v>7077.6666666666661</v>
      </c>
      <c r="H63" s="2">
        <f t="shared" ca="1" si="15"/>
        <v>7077.6666666666661</v>
      </c>
      <c r="I63" s="2">
        <f t="shared" ca="1" si="15"/>
        <v>1577.6666666666661</v>
      </c>
      <c r="J63" s="2">
        <f t="shared" ca="1" si="15"/>
        <v>23380</v>
      </c>
    </row>
    <row r="64" spans="3:12" x14ac:dyDescent="0.25">
      <c r="D64" t="s">
        <v>46</v>
      </c>
      <c r="E64" s="2">
        <f ca="1">E63</f>
        <v>6569.3333333333358</v>
      </c>
      <c r="F64" s="2">
        <f ca="1">E64+F63</f>
        <v>7647.0000000000018</v>
      </c>
      <c r="G64" s="2">
        <f t="shared" ref="G64:I64" ca="1" si="16">F64+G63</f>
        <v>14724.666666666668</v>
      </c>
      <c r="H64" s="2">
        <f t="shared" ca="1" si="16"/>
        <v>21802.333333333336</v>
      </c>
      <c r="I64" s="2">
        <f t="shared" ca="1" si="16"/>
        <v>23380</v>
      </c>
    </row>
  </sheetData>
  <conditionalFormatting sqref="L22:L29">
    <cfRule type="cellIs" dxfId="1" priority="2" operator="lessThan">
      <formula>0</formula>
    </cfRule>
  </conditionalFormatting>
  <conditionalFormatting sqref="L52:L59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A6D9-6E51-4B8F-B561-D956C25EA052}">
  <dimension ref="A2:L64"/>
  <sheetViews>
    <sheetView topLeftCell="A31" workbookViewId="0">
      <selection activeCell="E6" sqref="E6"/>
    </sheetView>
  </sheetViews>
  <sheetFormatPr defaultRowHeight="15" x14ac:dyDescent="0.25"/>
  <cols>
    <col min="1" max="1" width="5" customWidth="1"/>
    <col min="4" max="4" width="36" customWidth="1"/>
    <col min="5" max="9" width="12.7109375" customWidth="1"/>
    <col min="12" max="12" width="32" customWidth="1"/>
  </cols>
  <sheetData>
    <row r="2" spans="1:12" x14ac:dyDescent="0.25">
      <c r="B2" s="10" t="s">
        <v>17</v>
      </c>
      <c r="C2" s="9"/>
      <c r="D2" s="9"/>
    </row>
    <row r="3" spans="1:12" x14ac:dyDescent="0.25">
      <c r="B3" s="9"/>
      <c r="C3" s="11" t="s">
        <v>18</v>
      </c>
      <c r="D3" s="11"/>
    </row>
    <row r="4" spans="1:12" x14ac:dyDescent="0.25">
      <c r="B4" s="9"/>
      <c r="C4" s="11" t="s">
        <v>53</v>
      </c>
      <c r="D4" s="11"/>
    </row>
    <row r="5" spans="1:12" x14ac:dyDescent="0.25">
      <c r="B5" s="9"/>
      <c r="C5" s="11" t="s">
        <v>43</v>
      </c>
      <c r="D5" s="9"/>
    </row>
    <row r="6" spans="1:12" x14ac:dyDescent="0.25">
      <c r="B6" s="9"/>
      <c r="C6" s="11" t="s">
        <v>54</v>
      </c>
      <c r="D6" s="9"/>
    </row>
    <row r="7" spans="1:12" x14ac:dyDescent="0.25">
      <c r="E7">
        <v>2023</v>
      </c>
    </row>
    <row r="8" spans="1:12" x14ac:dyDescent="0.25">
      <c r="E8" t="s">
        <v>12</v>
      </c>
      <c r="F8" t="s">
        <v>13</v>
      </c>
      <c r="G8" t="s">
        <v>14</v>
      </c>
      <c r="H8" t="s">
        <v>15</v>
      </c>
      <c r="I8" t="s">
        <v>16</v>
      </c>
      <c r="J8" t="s">
        <v>42</v>
      </c>
      <c r="L8" t="s">
        <v>56</v>
      </c>
    </row>
    <row r="9" spans="1:12" x14ac:dyDescent="0.25">
      <c r="A9" s="4"/>
      <c r="B9" s="5" t="s">
        <v>11</v>
      </c>
      <c r="C9" s="4"/>
    </row>
    <row r="10" spans="1:12" x14ac:dyDescent="0.25">
      <c r="C10" t="s">
        <v>9</v>
      </c>
    </row>
    <row r="11" spans="1:12" x14ac:dyDescent="0.25">
      <c r="A11" s="3">
        <v>0</v>
      </c>
      <c r="D11" t="s">
        <v>0</v>
      </c>
      <c r="E11" s="12">
        <v>8500</v>
      </c>
      <c r="F11" s="2">
        <f ca="1">OFFSET(Zálohy!$D$7,B11,0)-OFFSET(Zálohy!$H$7,B11,0)</f>
        <v>590.67916666666667</v>
      </c>
      <c r="G11" s="2">
        <f t="shared" ref="G11:I11" ca="1" si="0">F11</f>
        <v>590.67916666666667</v>
      </c>
      <c r="H11" s="2">
        <f t="shared" ca="1" si="0"/>
        <v>590.67916666666667</v>
      </c>
      <c r="I11" s="2">
        <f t="shared" ca="1" si="0"/>
        <v>590.67916666666667</v>
      </c>
      <c r="J11" s="2">
        <f ca="1">SUM(E11:I11)</f>
        <v>10862.716666666667</v>
      </c>
    </row>
    <row r="12" spans="1:12" x14ac:dyDescent="0.25">
      <c r="A12" s="3">
        <v>2</v>
      </c>
      <c r="D12" t="s">
        <v>1</v>
      </c>
      <c r="E12" s="2">
        <f ca="1">OFFSET(Zálohy!$D$7,A12,0)-OFFSET(Zálohy!$H$7,A12,0)</f>
        <v>138.88888888888889</v>
      </c>
      <c r="F12" s="2">
        <f t="shared" ref="F12:I18" ca="1" si="1">E12</f>
        <v>138.88888888888889</v>
      </c>
      <c r="G12" s="2">
        <f t="shared" ca="1" si="1"/>
        <v>138.88888888888889</v>
      </c>
      <c r="H12" s="2">
        <f t="shared" ca="1" si="1"/>
        <v>138.88888888888889</v>
      </c>
      <c r="I12" s="2">
        <f t="shared" ca="1" si="1"/>
        <v>138.88888888888889</v>
      </c>
      <c r="J12" s="2">
        <f ca="1">SUM(E12:I12)</f>
        <v>694.44444444444446</v>
      </c>
    </row>
    <row r="13" spans="1:12" x14ac:dyDescent="0.25">
      <c r="A13" s="3">
        <v>4</v>
      </c>
      <c r="D13" t="s">
        <v>2</v>
      </c>
      <c r="E13" s="2">
        <f ca="1">OFFSET(Zálohy!$D$7,A13,0)-OFFSET(Zálohy!$H$7,A13,0)</f>
        <v>347.22222222222223</v>
      </c>
      <c r="F13" s="2">
        <f t="shared" ca="1" si="1"/>
        <v>347.22222222222223</v>
      </c>
      <c r="G13" s="2">
        <f t="shared" ca="1" si="1"/>
        <v>347.22222222222223</v>
      </c>
      <c r="H13" s="2">
        <f t="shared" ca="1" si="1"/>
        <v>347.22222222222223</v>
      </c>
      <c r="I13" s="2">
        <f t="shared" ca="1" si="1"/>
        <v>347.22222222222223</v>
      </c>
      <c r="J13" s="2">
        <f t="shared" ref="J13:J18" ca="1" si="2">SUM(E13:I13)</f>
        <v>1736.1111111111111</v>
      </c>
    </row>
    <row r="14" spans="1:12" x14ac:dyDescent="0.25">
      <c r="A14" s="3">
        <v>6</v>
      </c>
      <c r="D14" t="s">
        <v>3</v>
      </c>
      <c r="E14" s="2">
        <f ca="1">OFFSET(Zálohy!$D$7,A14,0)-OFFSET(Zálohy!$H$7,A14,0)</f>
        <v>1736.1111111111113</v>
      </c>
      <c r="F14" s="2">
        <f t="shared" ca="1" si="1"/>
        <v>1736.1111111111113</v>
      </c>
      <c r="G14" s="2">
        <f t="shared" ca="1" si="1"/>
        <v>1736.1111111111113</v>
      </c>
      <c r="H14" s="2">
        <f t="shared" ca="1" si="1"/>
        <v>1736.1111111111113</v>
      </c>
      <c r="I14" s="2">
        <f t="shared" ca="1" si="1"/>
        <v>1736.1111111111113</v>
      </c>
      <c r="J14" s="2">
        <f t="shared" ca="1" si="2"/>
        <v>8680.5555555555566</v>
      </c>
    </row>
    <row r="15" spans="1:12" x14ac:dyDescent="0.25">
      <c r="A15" s="3">
        <v>8</v>
      </c>
      <c r="B15" s="9">
        <f>300*5</f>
        <v>1500</v>
      </c>
      <c r="D15" t="s">
        <v>44</v>
      </c>
      <c r="E15" s="2">
        <f ca="1">OFFSET(Zálohy!$D$7,A15,0)-OFFSET(Zálohy!$H$7,A15,0)+$B$15</f>
        <v>4974.5833333333339</v>
      </c>
      <c r="F15" s="2">
        <f ca="1">E15+B15</f>
        <v>6474.5833333333339</v>
      </c>
      <c r="G15" s="2">
        <f t="shared" ca="1" si="1"/>
        <v>6474.5833333333339</v>
      </c>
      <c r="H15" s="2">
        <f t="shared" ca="1" si="1"/>
        <v>6474.5833333333339</v>
      </c>
      <c r="I15" s="2">
        <f t="shared" ca="1" si="1"/>
        <v>6474.5833333333339</v>
      </c>
      <c r="J15" s="2">
        <f t="shared" ca="1" si="2"/>
        <v>30872.916666666672</v>
      </c>
    </row>
    <row r="16" spans="1:12" x14ac:dyDescent="0.25">
      <c r="A16" s="3">
        <v>10</v>
      </c>
      <c r="D16" t="s">
        <v>5</v>
      </c>
      <c r="E16" s="2">
        <f ca="1">OFFSET(Zálohy!$D$7,A16,0)-OFFSET(Zálohy!$H$7,A16,0)</f>
        <v>2500</v>
      </c>
      <c r="F16" s="2">
        <f t="shared" ca="1" si="1"/>
        <v>2500</v>
      </c>
      <c r="G16" s="2">
        <f t="shared" ca="1" si="1"/>
        <v>2500</v>
      </c>
      <c r="H16" s="2">
        <f t="shared" ca="1" si="1"/>
        <v>2500</v>
      </c>
      <c r="I16" s="2">
        <f t="shared" ca="1" si="1"/>
        <v>2500</v>
      </c>
      <c r="J16" s="2">
        <f t="shared" ca="1" si="2"/>
        <v>12500</v>
      </c>
    </row>
    <row r="17" spans="1:12" x14ac:dyDescent="0.25">
      <c r="A17" s="3">
        <v>12</v>
      </c>
      <c r="D17" t="s">
        <v>6</v>
      </c>
      <c r="E17" s="2">
        <f ca="1">OFFSET(Zálohy!$D$7,A17,0)-OFFSET(Zálohy!$H$7,A17,0)</f>
        <v>208.33333333333334</v>
      </c>
      <c r="F17" s="2">
        <f t="shared" ca="1" si="1"/>
        <v>208.33333333333334</v>
      </c>
      <c r="G17" s="2">
        <f t="shared" ca="1" si="1"/>
        <v>208.33333333333334</v>
      </c>
      <c r="H17" s="2">
        <f t="shared" ca="1" si="1"/>
        <v>208.33333333333334</v>
      </c>
      <c r="I17" s="2">
        <f t="shared" ca="1" si="1"/>
        <v>208.33333333333334</v>
      </c>
      <c r="J17" s="2">
        <f t="shared" ca="1" si="2"/>
        <v>1041.6666666666667</v>
      </c>
    </row>
    <row r="18" spans="1:12" x14ac:dyDescent="0.25">
      <c r="A18" s="3">
        <v>14</v>
      </c>
      <c r="D18" t="s">
        <v>7</v>
      </c>
      <c r="E18" s="2">
        <f ca="1">OFFSET(Zálohy!$D$7,A18,0)-OFFSET(Zálohy!$H$7,A18,0)</f>
        <v>1666.6666666666667</v>
      </c>
      <c r="F18" s="2">
        <f t="shared" ca="1" si="1"/>
        <v>1666.6666666666667</v>
      </c>
      <c r="G18" s="2">
        <f t="shared" ca="1" si="1"/>
        <v>1666.6666666666667</v>
      </c>
      <c r="H18" s="2">
        <f t="shared" ca="1" si="1"/>
        <v>1666.6666666666667</v>
      </c>
      <c r="I18" s="2">
        <f t="shared" ca="1" si="1"/>
        <v>1666.6666666666667</v>
      </c>
      <c r="J18" s="2">
        <f t="shared" ca="1" si="2"/>
        <v>8333.3333333333339</v>
      </c>
    </row>
    <row r="19" spans="1:12" x14ac:dyDescent="0.25">
      <c r="D19" s="1" t="s">
        <v>42</v>
      </c>
      <c r="E19" s="8">
        <f ca="1">SUM(E11:E18)</f>
        <v>20071.805555555555</v>
      </c>
      <c r="F19" s="8">
        <f t="shared" ref="F19:J19" ca="1" si="3">SUM(F11:F18)</f>
        <v>13662.484722222223</v>
      </c>
      <c r="G19" s="8">
        <f t="shared" ca="1" si="3"/>
        <v>13662.484722222223</v>
      </c>
      <c r="H19" s="8">
        <f t="shared" ca="1" si="3"/>
        <v>13662.484722222223</v>
      </c>
      <c r="I19" s="8">
        <f t="shared" ca="1" si="3"/>
        <v>13662.484722222223</v>
      </c>
      <c r="J19" s="8">
        <f t="shared" ca="1" si="3"/>
        <v>74721.744444444455</v>
      </c>
    </row>
    <row r="21" spans="1:12" x14ac:dyDescent="0.25">
      <c r="C21" t="s">
        <v>10</v>
      </c>
    </row>
    <row r="22" spans="1:12" x14ac:dyDescent="0.25">
      <c r="D22" t="s">
        <v>0</v>
      </c>
      <c r="E22" s="2">
        <v>8500</v>
      </c>
      <c r="F22" s="2"/>
      <c r="G22" s="2"/>
      <c r="H22" s="2"/>
      <c r="I22" s="2"/>
      <c r="J22" s="2">
        <f>SUM(E22:I22)</f>
        <v>8500</v>
      </c>
      <c r="L22" s="2">
        <f ca="1">J11-J22</f>
        <v>2362.7166666666672</v>
      </c>
    </row>
    <row r="23" spans="1:12" x14ac:dyDescent="0.25">
      <c r="D23" t="s">
        <v>1</v>
      </c>
      <c r="E23" s="2">
        <v>110</v>
      </c>
      <c r="F23" s="2">
        <v>110</v>
      </c>
      <c r="G23" s="2">
        <v>110</v>
      </c>
      <c r="H23" s="2">
        <v>110</v>
      </c>
      <c r="I23" s="2">
        <v>110</v>
      </c>
      <c r="J23" s="2">
        <f>SUM(E23:I23)</f>
        <v>550</v>
      </c>
      <c r="L23" s="2">
        <f t="shared" ref="L23:L29" ca="1" si="4">J12-J23</f>
        <v>144.44444444444446</v>
      </c>
    </row>
    <row r="24" spans="1:12" x14ac:dyDescent="0.25">
      <c r="D24" t="s">
        <v>2</v>
      </c>
      <c r="E24" s="2"/>
      <c r="F24" s="2"/>
      <c r="G24" s="2"/>
      <c r="H24" s="2"/>
      <c r="I24" s="2"/>
      <c r="J24" s="2">
        <f>SUM(E24:I24)</f>
        <v>0</v>
      </c>
      <c r="L24" s="2">
        <f t="shared" ca="1" si="4"/>
        <v>1736.1111111111111</v>
      </c>
    </row>
    <row r="25" spans="1:12" x14ac:dyDescent="0.25">
      <c r="D25" t="s">
        <v>55</v>
      </c>
      <c r="E25" s="2"/>
      <c r="F25" s="2">
        <v>5500</v>
      </c>
      <c r="G25" s="2"/>
      <c r="H25" s="2"/>
      <c r="I25" s="2">
        <v>5500</v>
      </c>
      <c r="J25" s="2">
        <f>SUM(E25:I25)</f>
        <v>11000</v>
      </c>
      <c r="L25" s="2">
        <f t="shared" ca="1" si="4"/>
        <v>-2319.4444444444434</v>
      </c>
    </row>
    <row r="26" spans="1:12" x14ac:dyDescent="0.25">
      <c r="D26" t="s">
        <v>44</v>
      </c>
      <c r="E26" s="2"/>
      <c r="F26" s="2"/>
      <c r="G26" s="2"/>
      <c r="H26" s="2"/>
      <c r="I26" s="2"/>
      <c r="J26" s="2">
        <f>SUM(E26:I26)</f>
        <v>0</v>
      </c>
      <c r="L26" s="2">
        <f t="shared" ca="1" si="4"/>
        <v>30872.916666666672</v>
      </c>
    </row>
    <row r="27" spans="1:12" x14ac:dyDescent="0.25">
      <c r="D27" t="s">
        <v>5</v>
      </c>
      <c r="E27" s="2">
        <v>3000</v>
      </c>
      <c r="F27" s="2">
        <v>3000</v>
      </c>
      <c r="G27" s="2">
        <v>3000</v>
      </c>
      <c r="H27" s="2">
        <v>3000</v>
      </c>
      <c r="I27" s="2">
        <v>3000</v>
      </c>
      <c r="J27" s="2">
        <f>SUM(E27:I27)</f>
        <v>15000</v>
      </c>
      <c r="L27" s="2">
        <f t="shared" ca="1" si="4"/>
        <v>-2500</v>
      </c>
    </row>
    <row r="28" spans="1:12" x14ac:dyDescent="0.25">
      <c r="D28" t="s">
        <v>6</v>
      </c>
      <c r="E28" s="2"/>
      <c r="F28" s="2">
        <v>700</v>
      </c>
      <c r="G28" s="2">
        <v>200</v>
      </c>
      <c r="H28" s="2">
        <v>200</v>
      </c>
      <c r="I28" s="2">
        <v>200</v>
      </c>
      <c r="J28" s="2">
        <f>SUM(E28:I28)</f>
        <v>1300</v>
      </c>
      <c r="L28" s="2">
        <f t="shared" ca="1" si="4"/>
        <v>-258.33333333333326</v>
      </c>
    </row>
    <row r="29" spans="1:12" x14ac:dyDescent="0.25">
      <c r="D29" t="s">
        <v>7</v>
      </c>
      <c r="E29" s="2"/>
      <c r="F29" s="2">
        <v>2000</v>
      </c>
      <c r="G29" s="2">
        <v>2000</v>
      </c>
      <c r="H29" s="2">
        <v>2000</v>
      </c>
      <c r="I29" s="2">
        <v>2000</v>
      </c>
      <c r="J29" s="2">
        <f>SUM(E29:I29)</f>
        <v>8000</v>
      </c>
      <c r="L29" s="2">
        <f t="shared" ca="1" si="4"/>
        <v>333.33333333333394</v>
      </c>
    </row>
    <row r="30" spans="1:12" x14ac:dyDescent="0.25">
      <c r="D30" s="1" t="s">
        <v>42</v>
      </c>
      <c r="E30" s="8">
        <f>SUM(E22:E29)</f>
        <v>11610</v>
      </c>
      <c r="F30" s="8">
        <f t="shared" ref="F30:J30" si="5">SUM(F22:F29)</f>
        <v>11310</v>
      </c>
      <c r="G30" s="8">
        <f t="shared" si="5"/>
        <v>5310</v>
      </c>
      <c r="H30" s="8">
        <f t="shared" si="5"/>
        <v>5310</v>
      </c>
      <c r="I30" s="8">
        <f t="shared" si="5"/>
        <v>10810</v>
      </c>
      <c r="J30" s="8">
        <f t="shared" si="5"/>
        <v>44350</v>
      </c>
      <c r="L30" s="2"/>
    </row>
    <row r="32" spans="1:12" x14ac:dyDescent="0.25">
      <c r="D32" t="s">
        <v>45</v>
      </c>
      <c r="E32" s="2">
        <f ca="1">E19-E30</f>
        <v>8461.8055555555547</v>
      </c>
      <c r="F32" s="2">
        <f t="shared" ref="F32:J32" ca="1" si="6">F19-F30</f>
        <v>2352.4847222222234</v>
      </c>
      <c r="G32" s="2">
        <f t="shared" ca="1" si="6"/>
        <v>8352.4847222222234</v>
      </c>
      <c r="H32" s="2">
        <f t="shared" ca="1" si="6"/>
        <v>8352.4847222222234</v>
      </c>
      <c r="I32" s="2">
        <f t="shared" ca="1" si="6"/>
        <v>2852.4847222222234</v>
      </c>
      <c r="J32" s="2">
        <f t="shared" ca="1" si="6"/>
        <v>30371.744444444455</v>
      </c>
    </row>
    <row r="33" spans="1:12" x14ac:dyDescent="0.25">
      <c r="D33" t="s">
        <v>46</v>
      </c>
      <c r="E33" s="2">
        <f ca="1">E32</f>
        <v>8461.8055555555547</v>
      </c>
      <c r="F33" s="2">
        <f ca="1">E33+F32</f>
        <v>10814.290277777778</v>
      </c>
      <c r="G33" s="2">
        <f t="shared" ref="G33:I33" ca="1" si="7">F33+G32</f>
        <v>19166.775000000001</v>
      </c>
      <c r="H33" s="2">
        <f t="shared" ca="1" si="7"/>
        <v>27519.259722222225</v>
      </c>
      <c r="I33" s="2">
        <f t="shared" ca="1" si="7"/>
        <v>30371.744444444448</v>
      </c>
    </row>
    <row r="35" spans="1:12" ht="7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5">
      <c r="E36">
        <v>2023</v>
      </c>
    </row>
    <row r="37" spans="1:12" x14ac:dyDescent="0.25">
      <c r="E37" t="s">
        <v>12</v>
      </c>
      <c r="F37" t="s">
        <v>13</v>
      </c>
      <c r="G37" t="s">
        <v>14</v>
      </c>
      <c r="H37" t="s">
        <v>15</v>
      </c>
      <c r="I37" t="s">
        <v>16</v>
      </c>
      <c r="J37" t="s">
        <v>42</v>
      </c>
      <c r="L37" t="s">
        <v>56</v>
      </c>
    </row>
    <row r="38" spans="1:12" x14ac:dyDescent="0.25">
      <c r="A38" s="6"/>
      <c r="B38" s="7" t="s">
        <v>47</v>
      </c>
      <c r="C38" s="6"/>
    </row>
    <row r="39" spans="1:12" x14ac:dyDescent="0.25">
      <c r="C39" t="s">
        <v>9</v>
      </c>
    </row>
    <row r="40" spans="1:12" x14ac:dyDescent="0.25">
      <c r="A40" s="3">
        <v>0</v>
      </c>
      <c r="D40" t="s">
        <v>0</v>
      </c>
      <c r="E40" s="12">
        <v>8500</v>
      </c>
      <c r="F40" s="2">
        <f ca="1">OFFSET(Zálohy!$D$32,B40,0)-OFFSET(Zálohy!$H$32,B40,0)</f>
        <v>590.67916666666667</v>
      </c>
      <c r="G40" s="2">
        <f t="shared" ref="G40:I40" ca="1" si="8">F40</f>
        <v>590.67916666666667</v>
      </c>
      <c r="H40" s="2">
        <f t="shared" ca="1" si="8"/>
        <v>590.67916666666667</v>
      </c>
      <c r="I40" s="2">
        <f t="shared" ca="1" si="8"/>
        <v>590.67916666666667</v>
      </c>
      <c r="J40" s="2">
        <f ca="1">SUM(E40:I40)</f>
        <v>10862.716666666667</v>
      </c>
    </row>
    <row r="41" spans="1:12" x14ac:dyDescent="0.25">
      <c r="A41" s="3">
        <v>2</v>
      </c>
      <c r="D41" t="s">
        <v>1</v>
      </c>
      <c r="E41" s="2">
        <f ca="1">OFFSET(Zálohy!$D$32,A41,0)-OFFSET(Zálohy!$H$32,A41,0)</f>
        <v>138.88888888888889</v>
      </c>
      <c r="F41" s="2">
        <f t="shared" ref="F41:I48" ca="1" si="9">E41</f>
        <v>138.88888888888889</v>
      </c>
      <c r="G41" s="2">
        <f t="shared" ca="1" si="9"/>
        <v>138.88888888888889</v>
      </c>
      <c r="H41" s="2">
        <f t="shared" ca="1" si="9"/>
        <v>138.88888888888889</v>
      </c>
      <c r="I41" s="2">
        <f t="shared" ca="1" si="9"/>
        <v>138.88888888888889</v>
      </c>
      <c r="J41" s="2">
        <f ca="1">SUM(E41:I41)</f>
        <v>694.44444444444446</v>
      </c>
    </row>
    <row r="42" spans="1:12" x14ac:dyDescent="0.25">
      <c r="A42" s="3">
        <v>4</v>
      </c>
      <c r="D42" t="s">
        <v>2</v>
      </c>
      <c r="E42" s="2">
        <f ca="1">OFFSET(Zálohy!$D$32,A42,0)-OFFSET(Zálohy!$H$32,A42,0)</f>
        <v>0</v>
      </c>
      <c r="F42" s="2">
        <f t="shared" ca="1" si="9"/>
        <v>0</v>
      </c>
      <c r="G42" s="2">
        <f t="shared" ca="1" si="9"/>
        <v>0</v>
      </c>
      <c r="H42" s="2">
        <f t="shared" ca="1" si="9"/>
        <v>0</v>
      </c>
      <c r="I42" s="2">
        <f t="shared" ca="1" si="9"/>
        <v>0</v>
      </c>
      <c r="J42" s="2">
        <f t="shared" ref="J42:J48" ca="1" si="10">SUM(E42:I42)</f>
        <v>0</v>
      </c>
    </row>
    <row r="43" spans="1:12" x14ac:dyDescent="0.25">
      <c r="A43" s="3">
        <v>6</v>
      </c>
      <c r="D43" t="s">
        <v>3</v>
      </c>
      <c r="E43" s="2">
        <f ca="1">OFFSET(Zálohy!$D$32,A43,0)-OFFSET(Zálohy!$H$32,A43,0)</f>
        <v>1736.1111111111113</v>
      </c>
      <c r="F43" s="2">
        <f t="shared" ca="1" si="9"/>
        <v>1736.1111111111113</v>
      </c>
      <c r="G43" s="2">
        <f t="shared" ca="1" si="9"/>
        <v>1736.1111111111113</v>
      </c>
      <c r="H43" s="2">
        <f t="shared" ca="1" si="9"/>
        <v>1736.1111111111113</v>
      </c>
      <c r="I43" s="2">
        <f t="shared" ca="1" si="9"/>
        <v>1736.1111111111113</v>
      </c>
      <c r="J43" s="2">
        <f t="shared" ca="1" si="10"/>
        <v>8680.5555555555566</v>
      </c>
    </row>
    <row r="44" spans="1:12" x14ac:dyDescent="0.25">
      <c r="A44" s="3">
        <v>8</v>
      </c>
      <c r="B44" s="9">
        <f>300*5</f>
        <v>1500</v>
      </c>
      <c r="D44" t="s">
        <v>44</v>
      </c>
      <c r="E44" s="2">
        <f ca="1">OFFSET(Zálohy!$D$32,A44,0)-OFFSET(Zálohy!$H$32,A44,0)+B44</f>
        <v>4974.5833333333339</v>
      </c>
      <c r="F44" s="2">
        <f ca="1">E44+B44</f>
        <v>6474.5833333333339</v>
      </c>
      <c r="G44" s="2">
        <f t="shared" ca="1" si="9"/>
        <v>6474.5833333333339</v>
      </c>
      <c r="H44" s="2">
        <f t="shared" ca="1" si="9"/>
        <v>6474.5833333333339</v>
      </c>
      <c r="I44" s="2">
        <f t="shared" ca="1" si="9"/>
        <v>6474.5833333333339</v>
      </c>
      <c r="J44" s="2">
        <f t="shared" ca="1" si="10"/>
        <v>30872.916666666672</v>
      </c>
    </row>
    <row r="45" spans="1:12" x14ac:dyDescent="0.25">
      <c r="A45" s="3">
        <v>10</v>
      </c>
      <c r="D45" t="s">
        <v>5</v>
      </c>
      <c r="E45" s="2">
        <f ca="1">OFFSET(Zálohy!$D$32,A45,0)-OFFSET(Zálohy!$H$32,A45,0)</f>
        <v>1666.6666666666667</v>
      </c>
      <c r="F45" s="2">
        <f t="shared" ca="1" si="9"/>
        <v>1666.6666666666667</v>
      </c>
      <c r="G45" s="2">
        <f t="shared" ca="1" si="9"/>
        <v>1666.6666666666667</v>
      </c>
      <c r="H45" s="2">
        <f t="shared" ca="1" si="9"/>
        <v>1666.6666666666667</v>
      </c>
      <c r="I45" s="2">
        <f t="shared" ca="1" si="9"/>
        <v>1666.6666666666667</v>
      </c>
      <c r="J45" s="2">
        <f t="shared" ca="1" si="10"/>
        <v>8333.3333333333339</v>
      </c>
    </row>
    <row r="46" spans="1:12" x14ac:dyDescent="0.25">
      <c r="A46" s="3">
        <v>12</v>
      </c>
      <c r="D46" t="s">
        <v>6</v>
      </c>
      <c r="E46" s="2">
        <f ca="1">OFFSET(Zálohy!$D$32,A46,0)-OFFSET(Zálohy!$H$32,A46,0)</f>
        <v>208.33333333333334</v>
      </c>
      <c r="F46" s="2">
        <f t="shared" ca="1" si="9"/>
        <v>208.33333333333334</v>
      </c>
      <c r="G46" s="2">
        <f t="shared" ca="1" si="9"/>
        <v>208.33333333333334</v>
      </c>
      <c r="H46" s="2">
        <f t="shared" ca="1" si="9"/>
        <v>208.33333333333334</v>
      </c>
      <c r="I46" s="2">
        <f t="shared" ca="1" si="9"/>
        <v>208.33333333333334</v>
      </c>
      <c r="J46" s="2">
        <f t="shared" ca="1" si="10"/>
        <v>1041.6666666666667</v>
      </c>
    </row>
    <row r="47" spans="1:12" x14ac:dyDescent="0.25">
      <c r="A47" s="3">
        <v>14</v>
      </c>
      <c r="D47" t="s">
        <v>7</v>
      </c>
      <c r="E47" s="2">
        <f ca="1">OFFSET(Zálohy!$D$32,A47,0)-OFFSET(Zálohy!$H$32,A47,0)</f>
        <v>0</v>
      </c>
      <c r="F47" s="2">
        <f t="shared" ca="1" si="9"/>
        <v>0</v>
      </c>
      <c r="G47" s="2">
        <f t="shared" ca="1" si="9"/>
        <v>0</v>
      </c>
      <c r="H47" s="2">
        <f t="shared" ca="1" si="9"/>
        <v>0</v>
      </c>
      <c r="I47" s="2">
        <f t="shared" ca="1" si="9"/>
        <v>0</v>
      </c>
      <c r="J47" s="2">
        <f t="shared" ca="1" si="10"/>
        <v>0</v>
      </c>
    </row>
    <row r="48" spans="1:12" x14ac:dyDescent="0.25">
      <c r="A48" s="3">
        <v>16</v>
      </c>
      <c r="D48" t="s">
        <v>8</v>
      </c>
      <c r="E48" s="2">
        <f ca="1">OFFSET(Zálohy!$D$32,A48,0)-OFFSET(Zálohy!$H$32,A48,0)</f>
        <v>2432.208333333333</v>
      </c>
      <c r="F48" s="2">
        <f ca="1">E48</f>
        <v>2432.208333333333</v>
      </c>
      <c r="G48" s="2">
        <f t="shared" ca="1" si="9"/>
        <v>2432.208333333333</v>
      </c>
      <c r="H48" s="2">
        <f t="shared" ca="1" si="9"/>
        <v>2432.208333333333</v>
      </c>
      <c r="I48" s="2">
        <f t="shared" ca="1" si="9"/>
        <v>2432.208333333333</v>
      </c>
      <c r="J48" s="2">
        <f t="shared" ca="1" si="10"/>
        <v>12161.041666666664</v>
      </c>
    </row>
    <row r="49" spans="3:12" x14ac:dyDescent="0.25">
      <c r="D49" s="1" t="s">
        <v>42</v>
      </c>
      <c r="E49" s="8">
        <f ca="1">SUM(E40:E48)</f>
        <v>19656.791666666664</v>
      </c>
      <c r="F49" s="8">
        <f t="shared" ref="F49:J49" ca="1" si="11">SUM(F40:F48)</f>
        <v>13247.470833333333</v>
      </c>
      <c r="G49" s="8">
        <f t="shared" ca="1" si="11"/>
        <v>13247.470833333333</v>
      </c>
      <c r="H49" s="8">
        <f t="shared" ca="1" si="11"/>
        <v>13247.470833333333</v>
      </c>
      <c r="I49" s="8">
        <f t="shared" ca="1" si="11"/>
        <v>13247.470833333333</v>
      </c>
      <c r="J49" s="8">
        <f t="shared" ca="1" si="11"/>
        <v>72646.675000000003</v>
      </c>
    </row>
    <row r="51" spans="3:12" x14ac:dyDescent="0.25">
      <c r="C51" t="s">
        <v>10</v>
      </c>
    </row>
    <row r="52" spans="3:12" x14ac:dyDescent="0.25">
      <c r="D52" t="s">
        <v>0</v>
      </c>
      <c r="E52" s="2">
        <v>8500</v>
      </c>
      <c r="F52" s="2"/>
      <c r="G52" s="2"/>
      <c r="H52" s="2"/>
      <c r="I52" s="2"/>
      <c r="J52" s="2">
        <f>SUM(E52:I52)</f>
        <v>8500</v>
      </c>
      <c r="L52" s="2">
        <f ca="1">J40-J52</f>
        <v>2362.7166666666672</v>
      </c>
    </row>
    <row r="53" spans="3:12" x14ac:dyDescent="0.25">
      <c r="D53" t="s">
        <v>1</v>
      </c>
      <c r="E53" s="2">
        <v>110</v>
      </c>
      <c r="F53" s="2">
        <v>110</v>
      </c>
      <c r="G53" s="2">
        <v>110</v>
      </c>
      <c r="H53" s="2">
        <v>110</v>
      </c>
      <c r="I53" s="2">
        <v>110</v>
      </c>
      <c r="J53" s="2">
        <f>SUM(E53:I53)</f>
        <v>550</v>
      </c>
      <c r="L53" s="2">
        <f t="shared" ref="L53:L60" ca="1" si="12">J41-J53</f>
        <v>144.44444444444446</v>
      </c>
    </row>
    <row r="54" spans="3:12" x14ac:dyDescent="0.25">
      <c r="D54" t="s">
        <v>2</v>
      </c>
      <c r="E54" s="2"/>
      <c r="F54" s="2"/>
      <c r="G54" s="2"/>
      <c r="H54" s="2"/>
      <c r="I54" s="2"/>
      <c r="J54" s="2">
        <f>SUM(E54:I54)</f>
        <v>0</v>
      </c>
      <c r="L54" s="2">
        <f t="shared" ca="1" si="12"/>
        <v>0</v>
      </c>
    </row>
    <row r="55" spans="3:12" x14ac:dyDescent="0.25">
      <c r="D55" t="s">
        <v>55</v>
      </c>
      <c r="E55" s="2"/>
      <c r="F55" s="2">
        <v>5500</v>
      </c>
      <c r="G55" s="2"/>
      <c r="H55" s="2"/>
      <c r="I55" s="2">
        <v>5500</v>
      </c>
      <c r="J55" s="2">
        <f>SUM(E55:I55)</f>
        <v>11000</v>
      </c>
      <c r="L55" s="2">
        <f t="shared" ca="1" si="12"/>
        <v>-2319.4444444444434</v>
      </c>
    </row>
    <row r="56" spans="3:12" x14ac:dyDescent="0.25">
      <c r="D56" t="s">
        <v>44</v>
      </c>
      <c r="E56" s="2"/>
      <c r="F56" s="2"/>
      <c r="G56" s="2"/>
      <c r="H56" s="2"/>
      <c r="I56" s="2"/>
      <c r="J56" s="2">
        <f>SUM(E56:I56)</f>
        <v>0</v>
      </c>
      <c r="L56" s="2">
        <f t="shared" ca="1" si="12"/>
        <v>30872.916666666672</v>
      </c>
    </row>
    <row r="57" spans="3:12" x14ac:dyDescent="0.25">
      <c r="D57" t="s">
        <v>5</v>
      </c>
      <c r="E57" s="2">
        <v>2000</v>
      </c>
      <c r="F57" s="2">
        <v>2000</v>
      </c>
      <c r="G57" s="2">
        <v>2000</v>
      </c>
      <c r="H57" s="2">
        <v>2000</v>
      </c>
      <c r="I57" s="2">
        <v>2000</v>
      </c>
      <c r="J57" s="2">
        <f>SUM(E57:I57)</f>
        <v>10000</v>
      </c>
      <c r="L57" s="2">
        <f t="shared" ca="1" si="12"/>
        <v>-1666.6666666666661</v>
      </c>
    </row>
    <row r="58" spans="3:12" x14ac:dyDescent="0.25">
      <c r="D58" t="s">
        <v>6</v>
      </c>
      <c r="E58" s="2"/>
      <c r="F58" s="2">
        <v>700</v>
      </c>
      <c r="G58" s="2">
        <v>200</v>
      </c>
      <c r="H58" s="2">
        <v>200</v>
      </c>
      <c r="I58" s="2">
        <v>200</v>
      </c>
      <c r="J58" s="2">
        <f>SUM(E58:I58)</f>
        <v>1300</v>
      </c>
      <c r="L58" s="2">
        <f t="shared" ca="1" si="12"/>
        <v>-258.33333333333326</v>
      </c>
    </row>
    <row r="59" spans="3:12" x14ac:dyDescent="0.25">
      <c r="D59" t="s">
        <v>7</v>
      </c>
      <c r="E59" s="2"/>
      <c r="F59" s="2"/>
      <c r="G59" s="2"/>
      <c r="H59" s="2"/>
      <c r="I59" s="2"/>
      <c r="J59" s="2">
        <f>SUM(E59:I59)</f>
        <v>0</v>
      </c>
      <c r="L59" s="2">
        <f t="shared" ca="1" si="12"/>
        <v>0</v>
      </c>
    </row>
    <row r="60" spans="3:12" x14ac:dyDescent="0.25">
      <c r="D60" t="s">
        <v>8</v>
      </c>
      <c r="E60" s="2">
        <v>2904</v>
      </c>
      <c r="F60" s="2">
        <v>2904</v>
      </c>
      <c r="G60" s="2">
        <v>2904</v>
      </c>
      <c r="H60" s="2">
        <v>2904</v>
      </c>
      <c r="I60" s="2">
        <v>2904</v>
      </c>
      <c r="J60" s="2">
        <f>SUM(E60:I60)</f>
        <v>14520</v>
      </c>
      <c r="L60" s="2">
        <f t="shared" ca="1" si="12"/>
        <v>-2358.9583333333358</v>
      </c>
    </row>
    <row r="61" spans="3:12" x14ac:dyDescent="0.25">
      <c r="D61" s="1" t="s">
        <v>42</v>
      </c>
      <c r="E61" s="8">
        <f>SUM(E52:E60)</f>
        <v>13514</v>
      </c>
      <c r="F61" s="8">
        <f t="shared" ref="F61:I61" si="13">SUM(F52:F60)</f>
        <v>11214</v>
      </c>
      <c r="G61" s="8">
        <f>SUM(G52:G60)</f>
        <v>5214</v>
      </c>
      <c r="H61" s="8">
        <f t="shared" si="13"/>
        <v>5214</v>
      </c>
      <c r="I61" s="8">
        <f t="shared" si="13"/>
        <v>10714</v>
      </c>
      <c r="J61" s="8">
        <f t="shared" ref="J61" si="14">SUM(J52:J60)</f>
        <v>45870</v>
      </c>
    </row>
    <row r="63" spans="3:12" x14ac:dyDescent="0.25">
      <c r="D63" t="s">
        <v>45</v>
      </c>
      <c r="E63" s="2">
        <f ca="1">E49-E61</f>
        <v>6142.7916666666642</v>
      </c>
      <c r="F63" s="2">
        <f t="shared" ref="F63:J63" ca="1" si="15">F49-F61</f>
        <v>2033.4708333333328</v>
      </c>
      <c r="G63" s="2">
        <f t="shared" ca="1" si="15"/>
        <v>8033.4708333333328</v>
      </c>
      <c r="H63" s="2">
        <f t="shared" ca="1" si="15"/>
        <v>8033.4708333333328</v>
      </c>
      <c r="I63" s="2">
        <f t="shared" ca="1" si="15"/>
        <v>2533.4708333333328</v>
      </c>
      <c r="J63" s="2">
        <f t="shared" ca="1" si="15"/>
        <v>26776.675000000003</v>
      </c>
    </row>
    <row r="64" spans="3:12" x14ac:dyDescent="0.25">
      <c r="D64" t="s">
        <v>46</v>
      </c>
      <c r="E64" s="2">
        <f ca="1">E63</f>
        <v>6142.7916666666642</v>
      </c>
      <c r="F64" s="2">
        <f ca="1">E64+F63</f>
        <v>8176.2624999999971</v>
      </c>
      <c r="G64" s="2">
        <f t="shared" ref="G64:I64" ca="1" si="16">F64+G63</f>
        <v>16209.73333333333</v>
      </c>
      <c r="H64" s="2">
        <f t="shared" ca="1" si="16"/>
        <v>24243.204166666663</v>
      </c>
      <c r="I64" s="2">
        <f t="shared" ca="1" si="16"/>
        <v>26776.674999999996</v>
      </c>
    </row>
  </sheetData>
  <conditionalFormatting sqref="L22:L29">
    <cfRule type="cellIs" dxfId="3" priority="2" operator="lessThan">
      <formula>0</formula>
    </cfRule>
  </conditionalFormatting>
  <conditionalFormatting sqref="L52:L60">
    <cfRule type="cellIs" dxfId="2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B803-AAAA-42F2-8AA7-D985016EFDD9}">
  <dimension ref="A1:L48"/>
  <sheetViews>
    <sheetView workbookViewId="0">
      <selection activeCell="L32" activeCellId="4" sqref="G32 I32 J32 K32 L32"/>
    </sheetView>
  </sheetViews>
  <sheetFormatPr defaultRowHeight="15" x14ac:dyDescent="0.25"/>
  <cols>
    <col min="2" max="2" width="44.85546875" bestFit="1" customWidth="1"/>
  </cols>
  <sheetData>
    <row r="1" spans="1:12" x14ac:dyDescent="0.25">
      <c r="A1" t="s">
        <v>19</v>
      </c>
    </row>
    <row r="2" spans="1:12" x14ac:dyDescent="0.25">
      <c r="A2" t="s">
        <v>20</v>
      </c>
      <c r="B2" t="s">
        <v>21</v>
      </c>
    </row>
    <row r="4" spans="1:12" x14ac:dyDescent="0.25">
      <c r="G4" t="s">
        <v>22</v>
      </c>
    </row>
    <row r="5" spans="1:12" x14ac:dyDescent="0.25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>
        <v>1</v>
      </c>
      <c r="H5">
        <v>2</v>
      </c>
      <c r="I5">
        <v>3</v>
      </c>
      <c r="J5">
        <v>4</v>
      </c>
      <c r="K5">
        <v>5</v>
      </c>
      <c r="L5">
        <v>6</v>
      </c>
    </row>
    <row r="6" spans="1:12" x14ac:dyDescent="0.25">
      <c r="A6">
        <v>10</v>
      </c>
      <c r="B6" t="s">
        <v>0</v>
      </c>
      <c r="C6" t="s">
        <v>29</v>
      </c>
      <c r="D6" s="2">
        <v>8500</v>
      </c>
      <c r="E6" t="s">
        <v>30</v>
      </c>
      <c r="F6" t="s">
        <v>31</v>
      </c>
      <c r="G6" s="2">
        <v>1420.35</v>
      </c>
      <c r="H6" s="2">
        <v>1411.85</v>
      </c>
      <c r="I6" s="2">
        <v>1405.8999999999999</v>
      </c>
      <c r="J6" s="2">
        <v>1429.6999999999998</v>
      </c>
      <c r="K6" s="2">
        <v>1414.3999999999999</v>
      </c>
      <c r="L6" s="2">
        <v>1416.9499999999998</v>
      </c>
    </row>
    <row r="7" spans="1:12" x14ac:dyDescent="0.25">
      <c r="C7" t="s">
        <v>32</v>
      </c>
      <c r="D7" s="2">
        <v>708.33333333333337</v>
      </c>
      <c r="G7" s="2">
        <v>118.3625</v>
      </c>
      <c r="H7" s="2">
        <v>117.65416666666665</v>
      </c>
      <c r="I7" s="2">
        <v>117.15833333333332</v>
      </c>
      <c r="J7" s="2">
        <v>119.14166666666665</v>
      </c>
      <c r="K7" s="2">
        <v>117.86666666666666</v>
      </c>
      <c r="L7" s="2">
        <v>118.07916666666665</v>
      </c>
    </row>
    <row r="8" spans="1:12" x14ac:dyDescent="0.25">
      <c r="A8">
        <v>20</v>
      </c>
      <c r="B8" t="s">
        <v>1</v>
      </c>
      <c r="C8" t="s">
        <v>29</v>
      </c>
      <c r="D8" s="2">
        <v>2000</v>
      </c>
      <c r="E8" t="s">
        <v>33</v>
      </c>
      <c r="F8" t="s">
        <v>34</v>
      </c>
      <c r="G8" s="2">
        <v>333.33333333333331</v>
      </c>
      <c r="H8" s="2">
        <v>333.33333333333331</v>
      </c>
      <c r="I8" s="2">
        <v>333.33333333333331</v>
      </c>
      <c r="J8" s="2">
        <v>333.33333333333331</v>
      </c>
      <c r="K8" s="2">
        <v>333.33333333333331</v>
      </c>
      <c r="L8" s="2">
        <v>333.33333333333331</v>
      </c>
    </row>
    <row r="9" spans="1:12" x14ac:dyDescent="0.25">
      <c r="C9" t="s">
        <v>32</v>
      </c>
      <c r="D9" s="2">
        <v>166.66666666666666</v>
      </c>
      <c r="G9" s="2">
        <v>27.777777777777775</v>
      </c>
      <c r="H9" s="2">
        <v>27.777777777777775</v>
      </c>
      <c r="I9" s="2">
        <v>27.777777777777775</v>
      </c>
      <c r="J9" s="2">
        <v>27.777777777777775</v>
      </c>
      <c r="K9" s="2">
        <v>27.777777777777775</v>
      </c>
      <c r="L9" s="2">
        <v>27.777777777777775</v>
      </c>
    </row>
    <row r="10" spans="1:12" x14ac:dyDescent="0.25">
      <c r="A10">
        <v>30</v>
      </c>
      <c r="B10" t="s">
        <v>2</v>
      </c>
      <c r="C10" t="s">
        <v>29</v>
      </c>
      <c r="D10" s="2">
        <v>5000</v>
      </c>
      <c r="E10" t="s">
        <v>35</v>
      </c>
      <c r="F10" t="s">
        <v>36</v>
      </c>
      <c r="G10" s="2">
        <v>833.33333333333337</v>
      </c>
      <c r="H10" s="2">
        <v>833.33333333333337</v>
      </c>
      <c r="I10" s="2">
        <v>833.33333333333337</v>
      </c>
      <c r="J10" s="2">
        <v>833.33333333333337</v>
      </c>
      <c r="K10" s="2">
        <v>833.33333333333337</v>
      </c>
      <c r="L10" s="2">
        <v>833.33333333333337</v>
      </c>
    </row>
    <row r="11" spans="1:12" x14ac:dyDescent="0.25">
      <c r="C11" t="s">
        <v>32</v>
      </c>
      <c r="D11" s="2">
        <v>416.66666666666669</v>
      </c>
      <c r="G11" s="2">
        <v>69.444444444444443</v>
      </c>
      <c r="H11" s="2">
        <v>69.444444444444443</v>
      </c>
      <c r="I11" s="2">
        <v>69.444444444444443</v>
      </c>
      <c r="J11" s="2">
        <v>69.444444444444443</v>
      </c>
      <c r="K11" s="2">
        <v>69.444444444444443</v>
      </c>
      <c r="L11" s="2">
        <v>69.444444444444443</v>
      </c>
    </row>
    <row r="12" spans="1:12" x14ac:dyDescent="0.25">
      <c r="A12">
        <v>40</v>
      </c>
      <c r="B12" t="s">
        <v>3</v>
      </c>
      <c r="C12" t="s">
        <v>29</v>
      </c>
      <c r="D12" s="2">
        <v>25000</v>
      </c>
      <c r="E12" t="s">
        <v>37</v>
      </c>
      <c r="F12" t="s">
        <v>36</v>
      </c>
      <c r="G12" s="2">
        <v>4166.666666666667</v>
      </c>
      <c r="H12" s="2">
        <v>4166.666666666667</v>
      </c>
      <c r="I12" s="2">
        <v>4166.666666666667</v>
      </c>
      <c r="J12" s="2">
        <v>4166.666666666667</v>
      </c>
      <c r="K12" s="2">
        <v>4166.666666666667</v>
      </c>
      <c r="L12" s="2">
        <v>4166.666666666667</v>
      </c>
    </row>
    <row r="13" spans="1:12" x14ac:dyDescent="0.25">
      <c r="C13" t="s">
        <v>32</v>
      </c>
      <c r="D13" s="2">
        <v>2083.3333333333335</v>
      </c>
      <c r="G13" s="2">
        <v>347.22222222222223</v>
      </c>
      <c r="H13" s="2">
        <v>347.22222222222223</v>
      </c>
      <c r="I13" s="2">
        <v>347.22222222222223</v>
      </c>
      <c r="J13" s="2">
        <v>347.22222222222223</v>
      </c>
      <c r="K13" s="2">
        <v>347.22222222222223</v>
      </c>
      <c r="L13" s="2">
        <v>347.22222222222223</v>
      </c>
    </row>
    <row r="14" spans="1:12" x14ac:dyDescent="0.25">
      <c r="A14">
        <v>50</v>
      </c>
      <c r="B14" t="s">
        <v>4</v>
      </c>
      <c r="C14" t="s">
        <v>29</v>
      </c>
      <c r="D14" s="2">
        <v>50000</v>
      </c>
      <c r="E14" t="s">
        <v>38</v>
      </c>
      <c r="F14" t="s">
        <v>31</v>
      </c>
      <c r="G14" s="2">
        <v>8355</v>
      </c>
      <c r="H14" s="2">
        <v>8305</v>
      </c>
      <c r="I14" s="2">
        <v>8270</v>
      </c>
      <c r="J14" s="2">
        <v>8410</v>
      </c>
      <c r="K14" s="2">
        <v>8320</v>
      </c>
      <c r="L14" s="2">
        <v>8335</v>
      </c>
    </row>
    <row r="15" spans="1:12" x14ac:dyDescent="0.25">
      <c r="C15" t="s">
        <v>32</v>
      </c>
      <c r="D15" s="2">
        <v>4166.666666666667</v>
      </c>
      <c r="G15" s="2">
        <v>696.25</v>
      </c>
      <c r="H15" s="2">
        <v>692.08333333333337</v>
      </c>
      <c r="I15" s="2">
        <v>689.16666666666663</v>
      </c>
      <c r="J15" s="2">
        <v>700.83333333333337</v>
      </c>
      <c r="K15" s="2">
        <v>693.33333333333337</v>
      </c>
      <c r="L15" s="2">
        <v>694.58333333333337</v>
      </c>
    </row>
    <row r="16" spans="1:12" x14ac:dyDescent="0.25">
      <c r="A16">
        <v>60</v>
      </c>
      <c r="B16" t="s">
        <v>5</v>
      </c>
      <c r="C16" t="s">
        <v>29</v>
      </c>
      <c r="D16" s="2">
        <v>36000</v>
      </c>
      <c r="E16" t="s">
        <v>39</v>
      </c>
      <c r="F16" t="s">
        <v>36</v>
      </c>
      <c r="G16" s="2">
        <v>6000</v>
      </c>
      <c r="H16" s="2">
        <v>6000</v>
      </c>
      <c r="I16" s="2">
        <v>6000</v>
      </c>
      <c r="J16" s="2">
        <v>6000</v>
      </c>
      <c r="K16" s="2">
        <v>6000</v>
      </c>
      <c r="L16" s="2">
        <v>6000</v>
      </c>
    </row>
    <row r="17" spans="1:12" x14ac:dyDescent="0.25">
      <c r="C17" t="s">
        <v>32</v>
      </c>
      <c r="D17" s="2">
        <v>3000</v>
      </c>
      <c r="G17" s="2">
        <v>500</v>
      </c>
      <c r="H17" s="2">
        <v>500</v>
      </c>
      <c r="I17" s="2">
        <v>500</v>
      </c>
      <c r="J17" s="2">
        <v>500</v>
      </c>
      <c r="K17" s="2">
        <v>500</v>
      </c>
      <c r="L17" s="2">
        <v>500</v>
      </c>
    </row>
    <row r="18" spans="1:12" x14ac:dyDescent="0.25">
      <c r="A18">
        <v>70</v>
      </c>
      <c r="B18" t="s">
        <v>6</v>
      </c>
      <c r="C18" t="s">
        <v>29</v>
      </c>
      <c r="D18" s="2">
        <v>3000</v>
      </c>
      <c r="E18" t="s">
        <v>40</v>
      </c>
      <c r="F18" t="s">
        <v>36</v>
      </c>
      <c r="G18" s="2">
        <v>500</v>
      </c>
      <c r="H18" s="2">
        <v>500</v>
      </c>
      <c r="I18" s="2">
        <v>500</v>
      </c>
      <c r="J18" s="2">
        <v>500</v>
      </c>
      <c r="K18" s="2">
        <v>500</v>
      </c>
      <c r="L18" s="2">
        <v>500</v>
      </c>
    </row>
    <row r="19" spans="1:12" x14ac:dyDescent="0.25">
      <c r="C19" t="s">
        <v>32</v>
      </c>
      <c r="D19" s="2">
        <v>250</v>
      </c>
      <c r="G19" s="2">
        <v>41.666666666666664</v>
      </c>
      <c r="H19" s="2">
        <v>41.666666666666664</v>
      </c>
      <c r="I19" s="2">
        <v>41.666666666666664</v>
      </c>
      <c r="J19" s="2">
        <v>41.666666666666664</v>
      </c>
      <c r="K19" s="2">
        <v>41.666666666666664</v>
      </c>
      <c r="L19" s="2">
        <v>41.666666666666664</v>
      </c>
    </row>
    <row r="20" spans="1:12" x14ac:dyDescent="0.25">
      <c r="A20">
        <v>80</v>
      </c>
      <c r="B20" t="s">
        <v>7</v>
      </c>
      <c r="C20" t="s">
        <v>29</v>
      </c>
      <c r="D20" s="2">
        <v>24000</v>
      </c>
      <c r="E20" t="s">
        <v>41</v>
      </c>
      <c r="F20" t="s">
        <v>36</v>
      </c>
      <c r="G20" s="2">
        <v>4000</v>
      </c>
      <c r="H20" s="2">
        <v>4000</v>
      </c>
      <c r="I20" s="2">
        <v>4000</v>
      </c>
      <c r="J20" s="2">
        <v>4000</v>
      </c>
      <c r="K20" s="2">
        <v>4000</v>
      </c>
      <c r="L20" s="2">
        <v>4000</v>
      </c>
    </row>
    <row r="21" spans="1:12" x14ac:dyDescent="0.25">
      <c r="C21" t="s">
        <v>32</v>
      </c>
      <c r="D21" s="2">
        <v>2000</v>
      </c>
      <c r="G21" s="2">
        <v>333.33333333333331</v>
      </c>
      <c r="H21" s="2">
        <v>333.33333333333331</v>
      </c>
      <c r="I21" s="2">
        <v>333.33333333333331</v>
      </c>
      <c r="J21" s="2">
        <v>333.33333333333331</v>
      </c>
      <c r="K21" s="2">
        <v>333.33333333333331</v>
      </c>
      <c r="L21" s="2">
        <v>333.33333333333331</v>
      </c>
    </row>
    <row r="22" spans="1:12" x14ac:dyDescent="0.25">
      <c r="D22" s="2"/>
      <c r="G22" s="2"/>
      <c r="H22" s="2"/>
      <c r="I22" s="2"/>
      <c r="J22" s="2"/>
      <c r="K22" s="2"/>
      <c r="L22" s="2"/>
    </row>
    <row r="26" spans="1:12" x14ac:dyDescent="0.25">
      <c r="A26" t="s">
        <v>19</v>
      </c>
    </row>
    <row r="27" spans="1:12" x14ac:dyDescent="0.25">
      <c r="A27" t="s">
        <v>20</v>
      </c>
      <c r="B27" t="s">
        <v>48</v>
      </c>
    </row>
    <row r="29" spans="1:12" x14ac:dyDescent="0.25">
      <c r="G29" t="s">
        <v>22</v>
      </c>
    </row>
    <row r="30" spans="1:12" x14ac:dyDescent="0.25">
      <c r="A30" t="s">
        <v>23</v>
      </c>
      <c r="B30" t="s">
        <v>24</v>
      </c>
      <c r="C30" t="s">
        <v>25</v>
      </c>
      <c r="D30" t="s">
        <v>26</v>
      </c>
      <c r="E30" t="s">
        <v>27</v>
      </c>
      <c r="F30" t="s">
        <v>28</v>
      </c>
      <c r="G30">
        <v>1</v>
      </c>
      <c r="H30">
        <v>2</v>
      </c>
      <c r="I30">
        <v>3</v>
      </c>
      <c r="J30">
        <v>4</v>
      </c>
      <c r="K30">
        <v>5</v>
      </c>
      <c r="L30">
        <v>6</v>
      </c>
    </row>
    <row r="31" spans="1:12" x14ac:dyDescent="0.25">
      <c r="A31">
        <v>10</v>
      </c>
      <c r="B31" t="s">
        <v>0</v>
      </c>
      <c r="C31" t="s">
        <v>29</v>
      </c>
      <c r="D31" s="2">
        <v>8500</v>
      </c>
      <c r="E31" t="s">
        <v>30</v>
      </c>
      <c r="F31" t="s">
        <v>31</v>
      </c>
      <c r="G31" s="2">
        <v>1420.35</v>
      </c>
      <c r="H31" s="2">
        <v>1411.85</v>
      </c>
      <c r="I31" s="2">
        <v>1405.8999999999999</v>
      </c>
      <c r="J31" s="2">
        <v>1429.6999999999998</v>
      </c>
      <c r="K31" s="2">
        <v>1414.3999999999999</v>
      </c>
      <c r="L31" s="2">
        <v>1416.9499999999998</v>
      </c>
    </row>
    <row r="32" spans="1:12" x14ac:dyDescent="0.25">
      <c r="C32" t="s">
        <v>32</v>
      </c>
      <c r="D32" s="2">
        <v>708.33333333333337</v>
      </c>
      <c r="G32" s="2">
        <v>118.3625</v>
      </c>
      <c r="H32" s="2">
        <v>117.65416666666665</v>
      </c>
      <c r="I32" s="2">
        <v>117.15833333333332</v>
      </c>
      <c r="J32" s="2">
        <v>119.14166666666665</v>
      </c>
      <c r="K32" s="2">
        <v>117.86666666666666</v>
      </c>
      <c r="L32" s="2">
        <v>118.07916666666665</v>
      </c>
    </row>
    <row r="33" spans="1:12" x14ac:dyDescent="0.25">
      <c r="A33">
        <v>20</v>
      </c>
      <c r="B33" t="s">
        <v>1</v>
      </c>
      <c r="C33" t="s">
        <v>29</v>
      </c>
      <c r="D33" s="2">
        <v>2000</v>
      </c>
      <c r="E33" t="s">
        <v>33</v>
      </c>
      <c r="F33" t="s">
        <v>34</v>
      </c>
      <c r="G33" s="2">
        <v>333.33333333333331</v>
      </c>
      <c r="H33" s="2">
        <v>333.33333333333331</v>
      </c>
      <c r="I33" s="2">
        <v>333.33333333333331</v>
      </c>
      <c r="J33" s="2">
        <v>333.33333333333331</v>
      </c>
      <c r="K33" s="2">
        <v>333.33333333333331</v>
      </c>
      <c r="L33" s="2">
        <v>333.33333333333331</v>
      </c>
    </row>
    <row r="34" spans="1:12" x14ac:dyDescent="0.25">
      <c r="C34" t="s">
        <v>32</v>
      </c>
      <c r="D34" s="2">
        <v>166.66666666666666</v>
      </c>
      <c r="G34" s="2">
        <v>27.777777777777775</v>
      </c>
      <c r="H34" s="2">
        <v>27.777777777777775</v>
      </c>
      <c r="I34" s="2">
        <v>27.777777777777775</v>
      </c>
      <c r="J34" s="2">
        <v>27.777777777777775</v>
      </c>
      <c r="K34" s="2">
        <v>27.777777777777775</v>
      </c>
      <c r="L34" s="2">
        <v>27.777777777777775</v>
      </c>
    </row>
    <row r="35" spans="1:12" x14ac:dyDescent="0.25">
      <c r="A35">
        <v>30</v>
      </c>
      <c r="B35" t="s">
        <v>2</v>
      </c>
      <c r="C35" t="s">
        <v>29</v>
      </c>
      <c r="D35" s="2">
        <v>0</v>
      </c>
      <c r="E35" t="s">
        <v>49</v>
      </c>
      <c r="F35" t="s">
        <v>36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</row>
    <row r="36" spans="1:12" x14ac:dyDescent="0.25">
      <c r="C36" t="s">
        <v>32</v>
      </c>
      <c r="D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</row>
    <row r="37" spans="1:12" x14ac:dyDescent="0.25">
      <c r="A37">
        <v>40</v>
      </c>
      <c r="B37" t="s">
        <v>3</v>
      </c>
      <c r="C37" t="s">
        <v>29</v>
      </c>
      <c r="D37" s="2">
        <v>25000</v>
      </c>
      <c r="E37" t="s">
        <v>37</v>
      </c>
      <c r="F37" t="s">
        <v>36</v>
      </c>
      <c r="G37" s="2">
        <v>4166.666666666667</v>
      </c>
      <c r="H37" s="2">
        <v>4166.666666666667</v>
      </c>
      <c r="I37" s="2">
        <v>4166.666666666667</v>
      </c>
      <c r="J37" s="2">
        <v>4166.666666666667</v>
      </c>
      <c r="K37" s="2">
        <v>4166.666666666667</v>
      </c>
      <c r="L37" s="2">
        <v>4166.666666666667</v>
      </c>
    </row>
    <row r="38" spans="1:12" x14ac:dyDescent="0.25">
      <c r="C38" t="s">
        <v>32</v>
      </c>
      <c r="D38" s="2">
        <v>2083.3333333333335</v>
      </c>
      <c r="G38" s="2">
        <v>347.22222222222223</v>
      </c>
      <c r="H38" s="2">
        <v>347.22222222222223</v>
      </c>
      <c r="I38" s="2">
        <v>347.22222222222223</v>
      </c>
      <c r="J38" s="2">
        <v>347.22222222222223</v>
      </c>
      <c r="K38" s="2">
        <v>347.22222222222223</v>
      </c>
      <c r="L38" s="2">
        <v>347.22222222222223</v>
      </c>
    </row>
    <row r="39" spans="1:12" x14ac:dyDescent="0.25">
      <c r="A39">
        <v>50</v>
      </c>
      <c r="B39" t="s">
        <v>44</v>
      </c>
      <c r="C39" t="s">
        <v>29</v>
      </c>
      <c r="D39" s="2">
        <v>50000</v>
      </c>
      <c r="E39" t="s">
        <v>50</v>
      </c>
      <c r="F39" t="s">
        <v>31</v>
      </c>
      <c r="G39" s="2">
        <v>8355</v>
      </c>
      <c r="H39" s="2">
        <v>8305</v>
      </c>
      <c r="I39" s="2">
        <v>8270</v>
      </c>
      <c r="J39" s="2">
        <v>8410</v>
      </c>
      <c r="K39" s="2">
        <v>8320</v>
      </c>
      <c r="L39" s="2">
        <v>8335</v>
      </c>
    </row>
    <row r="40" spans="1:12" x14ac:dyDescent="0.25">
      <c r="C40" t="s">
        <v>32</v>
      </c>
      <c r="D40" s="2">
        <v>4166.666666666667</v>
      </c>
      <c r="G40" s="2">
        <v>696.25</v>
      </c>
      <c r="H40" s="2">
        <v>692.08333333333337</v>
      </c>
      <c r="I40" s="2">
        <v>689.16666666666663</v>
      </c>
      <c r="J40" s="2">
        <v>700.83333333333337</v>
      </c>
      <c r="K40" s="2">
        <v>693.33333333333337</v>
      </c>
      <c r="L40" s="2">
        <v>694.58333333333337</v>
      </c>
    </row>
    <row r="41" spans="1:12" x14ac:dyDescent="0.25">
      <c r="A41">
        <v>60</v>
      </c>
      <c r="B41" t="s">
        <v>5</v>
      </c>
      <c r="C41" t="s">
        <v>29</v>
      </c>
      <c r="D41" s="2">
        <v>24000</v>
      </c>
      <c r="E41" t="s">
        <v>51</v>
      </c>
      <c r="F41" t="s">
        <v>36</v>
      </c>
      <c r="G41" s="2">
        <v>4000</v>
      </c>
      <c r="H41" s="2">
        <v>4000</v>
      </c>
      <c r="I41" s="2">
        <v>4000</v>
      </c>
      <c r="J41" s="2">
        <v>4000</v>
      </c>
      <c r="K41" s="2">
        <v>4000</v>
      </c>
      <c r="L41" s="2">
        <v>4000</v>
      </c>
    </row>
    <row r="42" spans="1:12" x14ac:dyDescent="0.25">
      <c r="C42" t="s">
        <v>32</v>
      </c>
      <c r="D42" s="2">
        <v>2000</v>
      </c>
      <c r="G42" s="2">
        <v>333.33333333333331</v>
      </c>
      <c r="H42" s="2">
        <v>333.33333333333331</v>
      </c>
      <c r="I42" s="2">
        <v>333.33333333333331</v>
      </c>
      <c r="J42" s="2">
        <v>333.33333333333331</v>
      </c>
      <c r="K42" s="2">
        <v>333.33333333333331</v>
      </c>
      <c r="L42" s="2">
        <v>333.33333333333331</v>
      </c>
    </row>
    <row r="43" spans="1:12" x14ac:dyDescent="0.25">
      <c r="A43">
        <v>70</v>
      </c>
      <c r="B43" t="s">
        <v>6</v>
      </c>
      <c r="C43" t="s">
        <v>29</v>
      </c>
      <c r="D43" s="2">
        <v>3000</v>
      </c>
      <c r="E43" t="s">
        <v>40</v>
      </c>
      <c r="F43" t="s">
        <v>36</v>
      </c>
      <c r="G43" s="2">
        <v>500</v>
      </c>
      <c r="H43" s="2">
        <v>500</v>
      </c>
      <c r="I43" s="2">
        <v>500</v>
      </c>
      <c r="J43" s="2">
        <v>500</v>
      </c>
      <c r="K43" s="2">
        <v>500</v>
      </c>
      <c r="L43" s="2">
        <v>500</v>
      </c>
    </row>
    <row r="44" spans="1:12" x14ac:dyDescent="0.25">
      <c r="C44" t="s">
        <v>32</v>
      </c>
      <c r="D44" s="2">
        <v>250</v>
      </c>
      <c r="G44" s="2">
        <v>41.666666666666664</v>
      </c>
      <c r="H44" s="2">
        <v>41.666666666666664</v>
      </c>
      <c r="I44" s="2">
        <v>41.666666666666664</v>
      </c>
      <c r="J44" s="2">
        <v>41.666666666666664</v>
      </c>
      <c r="K44" s="2">
        <v>41.666666666666664</v>
      </c>
      <c r="L44" s="2">
        <v>41.666666666666664</v>
      </c>
    </row>
    <row r="45" spans="1:12" x14ac:dyDescent="0.25">
      <c r="A45">
        <v>80</v>
      </c>
      <c r="B45" t="s">
        <v>7</v>
      </c>
      <c r="C45" t="s">
        <v>29</v>
      </c>
      <c r="D45" s="2">
        <v>0</v>
      </c>
      <c r="E45" t="s">
        <v>49</v>
      </c>
      <c r="F45" t="s">
        <v>36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</row>
    <row r="46" spans="1:12" x14ac:dyDescent="0.25">
      <c r="C46" t="s">
        <v>32</v>
      </c>
      <c r="D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</row>
    <row r="47" spans="1:12" x14ac:dyDescent="0.25">
      <c r="A47">
        <v>90</v>
      </c>
      <c r="B47" t="s">
        <v>8</v>
      </c>
      <c r="C47" t="s">
        <v>29</v>
      </c>
      <c r="D47" s="2">
        <v>35000</v>
      </c>
      <c r="E47" t="s">
        <v>52</v>
      </c>
      <c r="F47" t="s">
        <v>31</v>
      </c>
      <c r="G47" s="2">
        <v>5848.5</v>
      </c>
      <c r="H47" s="2">
        <v>5813.5</v>
      </c>
      <c r="I47" s="2">
        <v>5789</v>
      </c>
      <c r="J47" s="2">
        <v>5887</v>
      </c>
      <c r="K47" s="2">
        <v>5824</v>
      </c>
      <c r="L47" s="2">
        <v>5834.5</v>
      </c>
    </row>
    <row r="48" spans="1:12" x14ac:dyDescent="0.25">
      <c r="C48" t="s">
        <v>32</v>
      </c>
      <c r="D48" s="2">
        <v>2916.6666666666665</v>
      </c>
      <c r="G48" s="2">
        <v>487.375</v>
      </c>
      <c r="H48" s="2">
        <v>484.45833333333331</v>
      </c>
      <c r="I48" s="2">
        <v>482.41666666666669</v>
      </c>
      <c r="J48" s="2">
        <v>490.58333333333331</v>
      </c>
      <c r="K48" s="2">
        <v>485.33333333333331</v>
      </c>
      <c r="L48" s="2">
        <v>486.20833333333331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Cashflow</vt:lpstr>
      <vt:lpstr>Cashflow_incl2</vt:lpstr>
      <vt:lpstr>Cashflow_vyššíFDZ</vt:lpstr>
      <vt:lpstr>Zálohy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MÁČAL Milan</dc:creator>
  <cp:lastModifiedBy>MÁČAL Milan</cp:lastModifiedBy>
  <dcterms:created xsi:type="dcterms:W3CDTF">2023-08-16T11:13:27Z</dcterms:created>
  <dcterms:modified xsi:type="dcterms:W3CDTF">2023-08-16T13:03:20Z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6db974-983c-4868-8628-e426985202e0_Enabled">
    <vt:lpwstr>true</vt:lpwstr>
  </property>
  <property fmtid="{D5CDD505-2E9C-101B-9397-08002B2CF9AE}" pid="3" name="MSIP_Label_296db974-983c-4868-8628-e426985202e0_SetDate">
    <vt:lpwstr>2023-08-16T11:23:54Z</vt:lpwstr>
  </property>
  <property fmtid="{D5CDD505-2E9C-101B-9397-08002B2CF9AE}" pid="4" name="MSIP_Label_296db974-983c-4868-8628-e426985202e0_Method">
    <vt:lpwstr>Privileged</vt:lpwstr>
  </property>
  <property fmtid="{D5CDD505-2E9C-101B-9397-08002B2CF9AE}" pid="5" name="MSIP_Label_296db974-983c-4868-8628-e426985202e0_Name">
    <vt:lpwstr>296db974-983c-4868-8628-e426985202e0</vt:lpwstr>
  </property>
  <property fmtid="{D5CDD505-2E9C-101B-9397-08002B2CF9AE}" pid="6" name="MSIP_Label_296db974-983c-4868-8628-e426985202e0_SiteId">
    <vt:lpwstr>64af2aee-7d6c-49ac-a409-192d3fee73b8</vt:lpwstr>
  </property>
  <property fmtid="{D5CDD505-2E9C-101B-9397-08002B2CF9AE}" pid="7" name="MSIP_Label_296db974-983c-4868-8628-e426985202e0_ActionId">
    <vt:lpwstr>84e9b359-484f-4ee0-ae33-d4fa440b27e0</vt:lpwstr>
  </property>
  <property fmtid="{D5CDD505-2E9C-101B-9397-08002B2CF9AE}" pid="8" name="MSIP_Label_296db974-983c-4868-8628-e426985202e0_ContentBits">
    <vt:lpwstr>0</vt:lpwstr>
  </property>
</Properties>
</file>